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270" yWindow="5055" windowWidth="20730" windowHeight="9195" tabRatio="934" firstSheet="16" activeTab="25"/>
  </bookViews>
  <sheets>
    <sheet name="titulná strana" sheetId="37" r:id="rId1"/>
    <sheet name="zoznam tabuliek" sheetId="38" r:id="rId2"/>
    <sheet name="T1 počet študentov" sheetId="1" r:id="rId3"/>
    <sheet name="T1a vývoj počtu študentov" sheetId="7" r:id="rId4"/>
    <sheet name="T2 počet absolventov" sheetId="39" r:id="rId5"/>
    <sheet name="T3a - I.stupeň prijatia " sheetId="49" r:id="rId6"/>
    <sheet name="T3b - II. stupeň prijatia " sheetId="50" r:id="rId7"/>
    <sheet name="T3c - III stupeň prijatia" sheetId="51" r:id="rId8"/>
    <sheet name="T4 štruktúra platiacich" sheetId="40" r:id="rId9"/>
    <sheet name="T5 - úspešnosť štúdia" sheetId="41" r:id="rId10"/>
    <sheet name="T6 mobility študenti (2)" sheetId="57" r:id="rId11"/>
    <sheet name="T7 profesori" sheetId="60" r:id="rId12"/>
    <sheet name="T8 docenti" sheetId="61" r:id="rId13"/>
    <sheet name="T9 výberové konania" sheetId="69" r:id="rId14"/>
    <sheet name="T10 kvalif. štruktúra učite (2" sheetId="59" r:id="rId15"/>
    <sheet name="T11 mobility zam (2)" sheetId="58" r:id="rId16"/>
    <sheet name="T12 záverečné práce" sheetId="42" r:id="rId17"/>
    <sheet name="T13 publ činnosť (2)" sheetId="62" r:id="rId18"/>
    <sheet name="T14 umel.cinnost" sheetId="63" r:id="rId19"/>
    <sheet name="T15 štud.program - ŠP " sheetId="54" r:id="rId20"/>
    <sheet name="T16 pozastavene, odňaté ŠP (2)" sheetId="55" r:id="rId21"/>
    <sheet name="17 HI konania" sheetId="64" r:id="rId22"/>
    <sheet name="18 HI pozastavene, odňatie " sheetId="65" r:id="rId23"/>
    <sheet name="T19 Výskumné projekty" sheetId="66" r:id="rId24"/>
    <sheet name="T20 Ostatné (nevýsk.) projekty" sheetId="67" r:id="rId25"/>
    <sheet name="T21 umelecká činnosť" sheetId="68" r:id="rId26"/>
    <sheet name="skratky" sheetId="29" r:id="rId27"/>
  </sheets>
  <definedNames>
    <definedName name="_xlnm._FilterDatabase" localSheetId="19" hidden="1">'T15 štud.program - ŠP '!$118:$190</definedName>
    <definedName name="_xlnm._FilterDatabase" localSheetId="23" hidden="1">'T19 Výskumné projekty'!$A$2:$M$724</definedName>
    <definedName name="_xlnm._FilterDatabase" localSheetId="24" hidden="1">'T20 Ostatné (nevýsk.) projekty'!$A$2:$M$696</definedName>
    <definedName name="_xlnm.Print_Area" localSheetId="21">'17 HI konania'!$A$1:$B$52</definedName>
    <definedName name="_xlnm.Print_Area" localSheetId="22">'18 HI pozastavene, odňatie '!$A$1:$C$18</definedName>
    <definedName name="_xlnm.Print_Area" localSheetId="16">'T12 záverečné práce'!$A$1:$K$8</definedName>
    <definedName name="_xlnm.Print_Area" localSheetId="23">'T19 Výskumné projekty'!$A$1:$L$724</definedName>
    <definedName name="_xlnm.Print_Area" localSheetId="24">'T20 Ostatné (nevýsk.) projekty'!$A$1:$L$696</definedName>
    <definedName name="_xlnm.Print_Area" localSheetId="5">'T3a - I.stupeň prijatia '!$A$1:$J$94</definedName>
    <definedName name="_xlnm.Print_Area" localSheetId="7">'T3c - III stupeň prijatia'!$A$1:$J$126</definedName>
    <definedName name="_xlnm.Print_Area" localSheetId="13">'T9 výberové konania'!$A$1:$I$13</definedName>
  </definedNames>
  <calcPr calcId="145621"/>
</workbook>
</file>

<file path=xl/calcChain.xml><?xml version="1.0" encoding="utf-8"?>
<calcChain xmlns="http://schemas.openxmlformats.org/spreadsheetml/2006/main">
  <c r="B6" i="69" l="1"/>
  <c r="C6" i="69" s="1"/>
  <c r="D6" i="69"/>
  <c r="E6" i="69"/>
  <c r="F6" i="69"/>
  <c r="G6" i="69"/>
  <c r="H6" i="69"/>
  <c r="I6" i="69"/>
  <c r="B12" i="69"/>
  <c r="C12" i="69"/>
  <c r="A4" i="67" l="1"/>
  <c r="A5" i="67"/>
  <c r="A6" i="67" s="1"/>
  <c r="A7" i="67" s="1"/>
  <c r="A8" i="67" s="1"/>
  <c r="A9" i="67" s="1"/>
  <c r="A10" i="67" s="1"/>
  <c r="A11" i="67" s="1"/>
  <c r="A12" i="67" s="1"/>
  <c r="A13" i="67" s="1"/>
  <c r="A14" i="67" s="1"/>
  <c r="A15" i="67" s="1"/>
  <c r="A16" i="67" s="1"/>
  <c r="A17" i="67" s="1"/>
  <c r="A18" i="67" s="1"/>
  <c r="A19" i="67" s="1"/>
  <c r="A20" i="67" s="1"/>
  <c r="A21" i="67" s="1"/>
  <c r="A22" i="67" s="1"/>
  <c r="A23" i="67" s="1"/>
  <c r="A24" i="67" s="1"/>
  <c r="A25" i="67" s="1"/>
  <c r="A26" i="67" s="1"/>
  <c r="A27" i="67" s="1"/>
  <c r="A28" i="67" s="1"/>
  <c r="A29" i="67" s="1"/>
  <c r="A30" i="67" s="1"/>
  <c r="A31" i="67" s="1"/>
  <c r="A32" i="67" s="1"/>
  <c r="A33" i="67" s="1"/>
  <c r="A34" i="67" s="1"/>
  <c r="A35" i="67" s="1"/>
  <c r="A36" i="67" s="1"/>
  <c r="A37" i="67" s="1"/>
  <c r="A38" i="67" s="1"/>
  <c r="A39" i="67" s="1"/>
  <c r="A40" i="67" s="1"/>
  <c r="A41" i="67" s="1"/>
  <c r="A42" i="67" s="1"/>
  <c r="A43" i="67" s="1"/>
  <c r="A44" i="67" s="1"/>
  <c r="A45" i="67" s="1"/>
  <c r="A46" i="67" s="1"/>
  <c r="A47" i="67" s="1"/>
  <c r="A48" i="67" s="1"/>
  <c r="A49" i="67" s="1"/>
  <c r="A50" i="67" s="1"/>
  <c r="A51" i="67" s="1"/>
  <c r="A52" i="67" s="1"/>
  <c r="A53" i="67" s="1"/>
  <c r="A54" i="67" s="1"/>
  <c r="A55" i="67" s="1"/>
  <c r="A56" i="67" s="1"/>
  <c r="A57" i="67" s="1"/>
  <c r="A58" i="67" s="1"/>
  <c r="A59" i="67" s="1"/>
  <c r="A60" i="67" s="1"/>
  <c r="A61" i="67" s="1"/>
  <c r="A62" i="67" s="1"/>
  <c r="A63" i="67" s="1"/>
  <c r="A64" i="67" s="1"/>
  <c r="A65" i="67" s="1"/>
  <c r="A66" i="67" s="1"/>
  <c r="A67" i="67" s="1"/>
  <c r="A68" i="67" s="1"/>
  <c r="A69" i="67" s="1"/>
  <c r="A70" i="67" s="1"/>
  <c r="A71" i="67" s="1"/>
  <c r="A72" i="67" s="1"/>
  <c r="A73" i="67" s="1"/>
  <c r="A74" i="67" s="1"/>
  <c r="A75" i="67" s="1"/>
  <c r="A76" i="67" s="1"/>
  <c r="A77" i="67" s="1"/>
  <c r="A78" i="67" s="1"/>
  <c r="A79" i="67" s="1"/>
  <c r="A80" i="67" s="1"/>
  <c r="A81" i="67" s="1"/>
  <c r="A82" i="67" s="1"/>
  <c r="A83" i="67" s="1"/>
  <c r="A84" i="67" s="1"/>
  <c r="A85" i="67" s="1"/>
  <c r="A86" i="67" s="1"/>
  <c r="A87" i="67" s="1"/>
  <c r="A88" i="67" s="1"/>
  <c r="A89" i="67" s="1"/>
  <c r="A90" i="67" s="1"/>
  <c r="A91" i="67" s="1"/>
  <c r="A92" i="67" s="1"/>
  <c r="A93" i="67" s="1"/>
  <c r="A94" i="67" s="1"/>
  <c r="A95" i="67" s="1"/>
  <c r="A96" i="67" s="1"/>
  <c r="A97" i="67" s="1"/>
  <c r="A98" i="67" s="1"/>
  <c r="A99" i="67" s="1"/>
  <c r="A100" i="67" s="1"/>
  <c r="A101" i="67" s="1"/>
  <c r="A102" i="67" s="1"/>
  <c r="A103" i="67" s="1"/>
  <c r="A104" i="67" s="1"/>
  <c r="A105" i="67" s="1"/>
  <c r="A106" i="67" s="1"/>
  <c r="A107" i="67" s="1"/>
  <c r="A108" i="67" s="1"/>
  <c r="A109" i="67" s="1"/>
  <c r="A110" i="67" s="1"/>
  <c r="A111" i="67" s="1"/>
  <c r="A112" i="67" s="1"/>
  <c r="A113" i="67" s="1"/>
  <c r="A114" i="67" s="1"/>
  <c r="A115" i="67" s="1"/>
  <c r="A116" i="67" s="1"/>
  <c r="A117" i="67" s="1"/>
  <c r="A118" i="67" s="1"/>
  <c r="A119" i="67" s="1"/>
  <c r="A120" i="67" s="1"/>
  <c r="A121" i="67" s="1"/>
  <c r="A122" i="67" s="1"/>
  <c r="A123" i="67" s="1"/>
  <c r="A124" i="67" s="1"/>
  <c r="A125" i="67" s="1"/>
  <c r="A126" i="67" s="1"/>
  <c r="A127" i="67" s="1"/>
  <c r="A128" i="67" s="1"/>
  <c r="A129" i="67" s="1"/>
  <c r="A130" i="67" s="1"/>
  <c r="A131" i="67" s="1"/>
  <c r="A132" i="67" s="1"/>
  <c r="A133" i="67" s="1"/>
  <c r="A134" i="67" s="1"/>
  <c r="A135" i="67" s="1"/>
  <c r="A136" i="67" s="1"/>
  <c r="A137" i="67" s="1"/>
  <c r="A138" i="67" s="1"/>
  <c r="A139" i="67" s="1"/>
  <c r="A140" i="67" s="1"/>
  <c r="A141" i="67" s="1"/>
  <c r="A142" i="67" s="1"/>
  <c r="A143" i="67" s="1"/>
  <c r="A144" i="67" s="1"/>
  <c r="A145" i="67" s="1"/>
  <c r="A146" i="67" s="1"/>
  <c r="A147" i="67" s="1"/>
  <c r="A148" i="67" s="1"/>
  <c r="A149" i="67" s="1"/>
  <c r="A150" i="67" s="1"/>
  <c r="A151" i="67" s="1"/>
  <c r="A152" i="67" s="1"/>
  <c r="A153" i="67" s="1"/>
  <c r="A154" i="67" s="1"/>
  <c r="A155" i="67" s="1"/>
  <c r="A156" i="67" s="1"/>
  <c r="A157" i="67" s="1"/>
  <c r="A158" i="67" s="1"/>
  <c r="A159" i="67" s="1"/>
  <c r="A160" i="67" s="1"/>
  <c r="A161" i="67" s="1"/>
  <c r="A162" i="67" s="1"/>
  <c r="A163" i="67" s="1"/>
  <c r="A164" i="67" s="1"/>
  <c r="A165" i="67" s="1"/>
  <c r="A166" i="67" s="1"/>
  <c r="A167" i="67" s="1"/>
  <c r="A168" i="67" s="1"/>
  <c r="A169" i="67" s="1"/>
  <c r="A170" i="67" s="1"/>
  <c r="A171" i="67" s="1"/>
  <c r="A172" i="67" s="1"/>
  <c r="A173" i="67" s="1"/>
  <c r="A174" i="67" s="1"/>
  <c r="A175" i="67" s="1"/>
  <c r="A176" i="67" s="1"/>
  <c r="A177" i="67" s="1"/>
  <c r="A178" i="67" s="1"/>
  <c r="A179" i="67" s="1"/>
  <c r="A180" i="67" s="1"/>
  <c r="A181" i="67" s="1"/>
  <c r="A182" i="67" s="1"/>
  <c r="A183" i="67" s="1"/>
  <c r="A184" i="67" s="1"/>
  <c r="A185" i="67" s="1"/>
  <c r="A186" i="67" s="1"/>
  <c r="A187" i="67" s="1"/>
  <c r="A188" i="67" s="1"/>
  <c r="A189" i="67" s="1"/>
  <c r="A190" i="67" s="1"/>
  <c r="A191" i="67" s="1"/>
  <c r="A192" i="67" s="1"/>
  <c r="A193" i="67" s="1"/>
  <c r="A194" i="67" s="1"/>
  <c r="A195" i="67" s="1"/>
  <c r="A196" i="67" s="1"/>
  <c r="A197" i="67" s="1"/>
  <c r="A198" i="67" s="1"/>
  <c r="A199" i="67" s="1"/>
  <c r="A200" i="67" s="1"/>
  <c r="A201" i="67" s="1"/>
  <c r="A202" i="67" s="1"/>
  <c r="A203" i="67" s="1"/>
  <c r="A204" i="67" s="1"/>
  <c r="A205" i="67" s="1"/>
  <c r="A206" i="67" s="1"/>
  <c r="A207" i="67" s="1"/>
  <c r="A208" i="67" s="1"/>
  <c r="A209" i="67" s="1"/>
  <c r="A210" i="67" s="1"/>
  <c r="A211" i="67" s="1"/>
  <c r="A212" i="67" s="1"/>
  <c r="A213" i="67" s="1"/>
  <c r="A214" i="67" s="1"/>
  <c r="A215" i="67" s="1"/>
  <c r="A216" i="67" s="1"/>
  <c r="A217" i="67" s="1"/>
  <c r="A218" i="67" s="1"/>
  <c r="A219" i="67" s="1"/>
  <c r="A220" i="67" s="1"/>
  <c r="A221" i="67" s="1"/>
  <c r="A222" i="67" s="1"/>
  <c r="A223" i="67" s="1"/>
  <c r="A224" i="67" s="1"/>
  <c r="A225" i="67" s="1"/>
  <c r="A226" i="67" s="1"/>
  <c r="A227" i="67" s="1"/>
  <c r="A228" i="67" s="1"/>
  <c r="A229" i="67" s="1"/>
  <c r="A230" i="67" s="1"/>
  <c r="A231" i="67" s="1"/>
  <c r="A232" i="67" s="1"/>
  <c r="A233" i="67" s="1"/>
  <c r="A234" i="67" s="1"/>
  <c r="A235" i="67" s="1"/>
  <c r="A236" i="67" s="1"/>
  <c r="A237" i="67" s="1"/>
  <c r="A238" i="67" s="1"/>
  <c r="A239" i="67" s="1"/>
  <c r="A240" i="67" s="1"/>
  <c r="A241" i="67" s="1"/>
  <c r="A242" i="67" s="1"/>
  <c r="A243" i="67" s="1"/>
  <c r="A244" i="67" s="1"/>
  <c r="A245" i="67" s="1"/>
  <c r="A246" i="67" s="1"/>
  <c r="A247" i="67" s="1"/>
  <c r="A248" i="67" s="1"/>
  <c r="A249" i="67" s="1"/>
  <c r="A250" i="67" s="1"/>
  <c r="A251" i="67" s="1"/>
  <c r="A252" i="67" s="1"/>
  <c r="A253" i="67" s="1"/>
  <c r="A254" i="67" s="1"/>
  <c r="A255" i="67" s="1"/>
  <c r="A256" i="67" s="1"/>
  <c r="A257" i="67" s="1"/>
  <c r="A258" i="67" s="1"/>
  <c r="A259" i="67" s="1"/>
  <c r="A260" i="67" s="1"/>
  <c r="A261" i="67" s="1"/>
  <c r="A262" i="67" s="1"/>
  <c r="A263" i="67" s="1"/>
  <c r="A264" i="67" s="1"/>
  <c r="A265" i="67" s="1"/>
  <c r="A266" i="67" s="1"/>
  <c r="A267" i="67" s="1"/>
  <c r="A268" i="67" s="1"/>
  <c r="A269" i="67" s="1"/>
  <c r="A270" i="67" s="1"/>
  <c r="A271" i="67" s="1"/>
  <c r="A272" i="67" s="1"/>
  <c r="A273" i="67" s="1"/>
  <c r="A274" i="67" s="1"/>
  <c r="A275" i="67" s="1"/>
  <c r="A276" i="67" s="1"/>
  <c r="A277" i="67" s="1"/>
  <c r="A278" i="67" s="1"/>
  <c r="A279" i="67" s="1"/>
  <c r="A280" i="67" s="1"/>
  <c r="A281" i="67" s="1"/>
  <c r="A282" i="67" s="1"/>
  <c r="A283" i="67" s="1"/>
  <c r="A284" i="67" s="1"/>
  <c r="A285" i="67" s="1"/>
  <c r="A286" i="67" s="1"/>
  <c r="A287" i="67" s="1"/>
  <c r="A288" i="67" s="1"/>
  <c r="A289" i="67" s="1"/>
  <c r="A290" i="67" s="1"/>
  <c r="A291" i="67" s="1"/>
  <c r="A292" i="67" s="1"/>
  <c r="A293" i="67" s="1"/>
  <c r="A294" i="67" s="1"/>
  <c r="A295" i="67" s="1"/>
  <c r="A296" i="67" s="1"/>
  <c r="A297" i="67" s="1"/>
  <c r="A298" i="67" s="1"/>
  <c r="A299" i="67" s="1"/>
  <c r="A300" i="67" s="1"/>
  <c r="A301" i="67" s="1"/>
  <c r="A302" i="67" s="1"/>
  <c r="A303" i="67" s="1"/>
  <c r="A304" i="67" s="1"/>
  <c r="A305" i="67" s="1"/>
  <c r="A306" i="67" s="1"/>
  <c r="A307" i="67" s="1"/>
  <c r="A308" i="67" s="1"/>
  <c r="A309" i="67" s="1"/>
  <c r="A310" i="67" s="1"/>
  <c r="A311" i="67" s="1"/>
  <c r="A312" i="67" s="1"/>
  <c r="A313" i="67" s="1"/>
  <c r="A314" i="67" s="1"/>
  <c r="A315" i="67" s="1"/>
  <c r="A316" i="67" s="1"/>
  <c r="A317" i="67" s="1"/>
  <c r="A318" i="67" s="1"/>
  <c r="A319" i="67" s="1"/>
  <c r="A320" i="67" s="1"/>
  <c r="A321" i="67" s="1"/>
  <c r="A322" i="67" s="1"/>
  <c r="A323" i="67" s="1"/>
  <c r="A324" i="67" s="1"/>
  <c r="A325" i="67" s="1"/>
  <c r="A326" i="67" s="1"/>
  <c r="A327" i="67" s="1"/>
  <c r="A328" i="67" s="1"/>
  <c r="A329" i="67" s="1"/>
  <c r="A330" i="67" s="1"/>
  <c r="A331" i="67" s="1"/>
  <c r="A332" i="67" s="1"/>
  <c r="A333" i="67" s="1"/>
  <c r="A334" i="67" s="1"/>
  <c r="A335" i="67" s="1"/>
  <c r="A336" i="67" s="1"/>
  <c r="A337" i="67" s="1"/>
  <c r="A338" i="67" s="1"/>
  <c r="A339" i="67" s="1"/>
  <c r="A340" i="67" s="1"/>
  <c r="A341" i="67" s="1"/>
  <c r="A342" i="67" s="1"/>
  <c r="A343" i="67" s="1"/>
  <c r="A344" i="67" s="1"/>
  <c r="A345" i="67" s="1"/>
  <c r="A346" i="67" s="1"/>
  <c r="A347" i="67" s="1"/>
  <c r="A348" i="67" s="1"/>
  <c r="A349" i="67" s="1"/>
  <c r="A350" i="67" s="1"/>
  <c r="A351" i="67" s="1"/>
  <c r="A352" i="67" s="1"/>
  <c r="A353" i="67" s="1"/>
  <c r="A354" i="67" s="1"/>
  <c r="A355" i="67" s="1"/>
  <c r="A356" i="67" s="1"/>
  <c r="A357" i="67" s="1"/>
  <c r="A358" i="67" s="1"/>
  <c r="A359" i="67" s="1"/>
  <c r="A360" i="67" s="1"/>
  <c r="A361" i="67" s="1"/>
  <c r="A362" i="67" s="1"/>
  <c r="A363" i="67" s="1"/>
  <c r="A364" i="67" s="1"/>
  <c r="A365" i="67" s="1"/>
  <c r="A366" i="67" s="1"/>
  <c r="A367" i="67" s="1"/>
  <c r="A368" i="67" s="1"/>
  <c r="A369" i="67" s="1"/>
  <c r="A370" i="67" s="1"/>
  <c r="A371" i="67" s="1"/>
  <c r="A372" i="67" s="1"/>
  <c r="A373" i="67" s="1"/>
  <c r="A374" i="67" s="1"/>
  <c r="A375" i="67" s="1"/>
  <c r="A376" i="67" s="1"/>
  <c r="A377" i="67" s="1"/>
  <c r="A378" i="67" s="1"/>
  <c r="A379" i="67" s="1"/>
  <c r="A380" i="67" s="1"/>
  <c r="A381" i="67" s="1"/>
  <c r="A382" i="67" s="1"/>
  <c r="A383" i="67" s="1"/>
  <c r="A384" i="67" s="1"/>
  <c r="A385" i="67" s="1"/>
  <c r="A386" i="67" s="1"/>
  <c r="A387" i="67" s="1"/>
  <c r="A388" i="67" s="1"/>
  <c r="A389" i="67" s="1"/>
  <c r="A390" i="67" s="1"/>
  <c r="A391" i="67" s="1"/>
  <c r="A392" i="67" s="1"/>
  <c r="A393" i="67" s="1"/>
  <c r="A394" i="67" s="1"/>
  <c r="A395" i="67" s="1"/>
  <c r="A396" i="67" s="1"/>
  <c r="A397" i="67" s="1"/>
  <c r="A398" i="67" s="1"/>
  <c r="A399" i="67" s="1"/>
  <c r="A400" i="67" s="1"/>
  <c r="A401" i="67" s="1"/>
  <c r="A402" i="67" s="1"/>
  <c r="A403" i="67" s="1"/>
  <c r="A404" i="67" s="1"/>
  <c r="A405" i="67" s="1"/>
  <c r="A406" i="67" s="1"/>
  <c r="A407" i="67" s="1"/>
  <c r="A408" i="67" s="1"/>
  <c r="A409" i="67" s="1"/>
  <c r="A410" i="67" s="1"/>
  <c r="A411" i="67" s="1"/>
  <c r="A412" i="67" s="1"/>
  <c r="A413" i="67" s="1"/>
  <c r="A414" i="67" s="1"/>
  <c r="A415" i="67" s="1"/>
  <c r="A416" i="67" s="1"/>
  <c r="A417" i="67" s="1"/>
  <c r="A418" i="67" s="1"/>
  <c r="A419" i="67" s="1"/>
  <c r="A420" i="67" s="1"/>
  <c r="A421" i="67" s="1"/>
  <c r="A422" i="67" s="1"/>
  <c r="A423" i="67" s="1"/>
  <c r="A424" i="67" s="1"/>
  <c r="A425" i="67" s="1"/>
  <c r="A426" i="67" s="1"/>
  <c r="A427" i="67" s="1"/>
  <c r="A428" i="67" s="1"/>
  <c r="A429" i="67" s="1"/>
  <c r="A430" i="67" s="1"/>
  <c r="A431" i="67" s="1"/>
  <c r="A432" i="67" s="1"/>
  <c r="A433" i="67" s="1"/>
  <c r="A434" i="67" s="1"/>
  <c r="A435" i="67" s="1"/>
  <c r="A436" i="67" s="1"/>
  <c r="A437" i="67" s="1"/>
  <c r="A438" i="67" s="1"/>
  <c r="A439" i="67" s="1"/>
  <c r="A440" i="67" s="1"/>
  <c r="A441" i="67" s="1"/>
  <c r="A442" i="67" s="1"/>
  <c r="A443" i="67" s="1"/>
  <c r="A444" i="67" s="1"/>
  <c r="A445" i="67" s="1"/>
  <c r="A446" i="67" s="1"/>
  <c r="A447" i="67" s="1"/>
  <c r="A448" i="67" s="1"/>
  <c r="A449" i="67" s="1"/>
  <c r="A450" i="67" s="1"/>
  <c r="A451" i="67" s="1"/>
  <c r="A452" i="67" s="1"/>
  <c r="A453" i="67" s="1"/>
  <c r="A454" i="67" s="1"/>
  <c r="A455" i="67" s="1"/>
  <c r="A456" i="67" s="1"/>
  <c r="A457" i="67" s="1"/>
  <c r="A458" i="67" s="1"/>
  <c r="A459" i="67" s="1"/>
  <c r="A460" i="67" s="1"/>
  <c r="A461" i="67" s="1"/>
  <c r="A462" i="67" s="1"/>
  <c r="A463" i="67" s="1"/>
  <c r="A464" i="67" s="1"/>
  <c r="A465" i="67" s="1"/>
  <c r="A466" i="67" s="1"/>
  <c r="A467" i="67" s="1"/>
  <c r="A468" i="67" s="1"/>
  <c r="A469" i="67" s="1"/>
  <c r="A470" i="67" s="1"/>
  <c r="A471" i="67" s="1"/>
  <c r="A472" i="67" s="1"/>
  <c r="A473" i="67" s="1"/>
  <c r="A474" i="67" s="1"/>
  <c r="A475" i="67" s="1"/>
  <c r="A476" i="67" s="1"/>
  <c r="A477" i="67" s="1"/>
  <c r="A478" i="67" s="1"/>
  <c r="A479" i="67" s="1"/>
  <c r="A480" i="67" s="1"/>
  <c r="A481" i="67" s="1"/>
  <c r="A482" i="67" s="1"/>
  <c r="A483" i="67" s="1"/>
  <c r="A484" i="67" s="1"/>
  <c r="A485" i="67" s="1"/>
  <c r="A486" i="67" s="1"/>
  <c r="A487" i="67" s="1"/>
  <c r="A488" i="67" s="1"/>
  <c r="A489" i="67" s="1"/>
  <c r="A490" i="67" s="1"/>
  <c r="A491" i="67" s="1"/>
  <c r="A492" i="67" s="1"/>
  <c r="A493" i="67" s="1"/>
  <c r="A494" i="67" s="1"/>
  <c r="A495" i="67" s="1"/>
  <c r="A496" i="67" s="1"/>
  <c r="A497" i="67" s="1"/>
  <c r="A498" i="67" s="1"/>
  <c r="A499" i="67" s="1"/>
  <c r="A500" i="67" s="1"/>
  <c r="A501" i="67" s="1"/>
  <c r="A502" i="67" s="1"/>
  <c r="A503" i="67" s="1"/>
  <c r="A504" i="67" s="1"/>
  <c r="A505" i="67" s="1"/>
  <c r="A506" i="67" s="1"/>
  <c r="A507" i="67" s="1"/>
  <c r="A508" i="67" s="1"/>
  <c r="A509" i="67" s="1"/>
  <c r="A510" i="67" s="1"/>
  <c r="A511" i="67" s="1"/>
  <c r="A512" i="67" s="1"/>
  <c r="A513" i="67" s="1"/>
  <c r="A514" i="67" s="1"/>
  <c r="A515" i="67" s="1"/>
  <c r="A516" i="67" s="1"/>
  <c r="A517" i="67" s="1"/>
  <c r="A518" i="67" s="1"/>
  <c r="A519" i="67" s="1"/>
  <c r="A520" i="67" s="1"/>
  <c r="A521" i="67" s="1"/>
  <c r="A522" i="67" s="1"/>
  <c r="A523" i="67" s="1"/>
  <c r="A524" i="67" s="1"/>
  <c r="A525" i="67" s="1"/>
  <c r="A526" i="67" s="1"/>
  <c r="A527" i="67" s="1"/>
  <c r="A528" i="67" s="1"/>
  <c r="A529" i="67" s="1"/>
  <c r="A530" i="67" s="1"/>
  <c r="A531" i="67" s="1"/>
  <c r="A532" i="67" s="1"/>
  <c r="A533" i="67" s="1"/>
  <c r="A534" i="67" s="1"/>
  <c r="A535" i="67" s="1"/>
  <c r="A536" i="67" s="1"/>
  <c r="A537" i="67" s="1"/>
  <c r="A538" i="67" s="1"/>
  <c r="A539" i="67" s="1"/>
  <c r="A540" i="67" s="1"/>
  <c r="A541" i="67" s="1"/>
  <c r="A542" i="67" s="1"/>
  <c r="A543" i="67" s="1"/>
  <c r="A544" i="67" s="1"/>
  <c r="A545" i="67" s="1"/>
  <c r="A546" i="67" s="1"/>
  <c r="A547" i="67" s="1"/>
  <c r="A548" i="67" s="1"/>
  <c r="A549" i="67" s="1"/>
  <c r="A550" i="67" s="1"/>
  <c r="A551" i="67" s="1"/>
  <c r="A552" i="67" s="1"/>
  <c r="A553" i="67" s="1"/>
  <c r="A554" i="67" s="1"/>
  <c r="A555" i="67" s="1"/>
  <c r="A556" i="67" s="1"/>
  <c r="A557" i="67" s="1"/>
  <c r="A558" i="67" s="1"/>
  <c r="A559" i="67" s="1"/>
  <c r="A560" i="67" s="1"/>
  <c r="A561" i="67" s="1"/>
  <c r="A562" i="67" s="1"/>
  <c r="A563" i="67" s="1"/>
  <c r="A564" i="67" s="1"/>
  <c r="A565" i="67" s="1"/>
  <c r="A566" i="67" s="1"/>
  <c r="A567" i="67" s="1"/>
  <c r="A568" i="67" s="1"/>
  <c r="A569" i="67" s="1"/>
  <c r="A570" i="67" s="1"/>
  <c r="A571" i="67" s="1"/>
  <c r="A572" i="67" s="1"/>
  <c r="A573" i="67" s="1"/>
  <c r="A574" i="67" s="1"/>
  <c r="A575" i="67" s="1"/>
  <c r="A576" i="67" s="1"/>
  <c r="A577" i="67" s="1"/>
  <c r="A578" i="67" s="1"/>
  <c r="A579" i="67" s="1"/>
  <c r="A580" i="67" s="1"/>
  <c r="A581" i="67" s="1"/>
  <c r="A582" i="67" s="1"/>
  <c r="A583" i="67" s="1"/>
  <c r="A584" i="67" s="1"/>
  <c r="A585" i="67" s="1"/>
  <c r="A586" i="67" s="1"/>
  <c r="A587" i="67" s="1"/>
  <c r="A588" i="67" s="1"/>
  <c r="A589" i="67" s="1"/>
  <c r="A590" i="67" s="1"/>
  <c r="A591" i="67" s="1"/>
  <c r="A592" i="67" s="1"/>
  <c r="A593" i="67" s="1"/>
  <c r="A594" i="67" s="1"/>
  <c r="A595" i="67" s="1"/>
  <c r="A596" i="67" s="1"/>
  <c r="A597" i="67" s="1"/>
  <c r="A598" i="67" s="1"/>
  <c r="A599" i="67" s="1"/>
  <c r="A600" i="67" s="1"/>
  <c r="A601" i="67" s="1"/>
  <c r="A602" i="67" s="1"/>
  <c r="A603" i="67" s="1"/>
  <c r="A604" i="67" s="1"/>
  <c r="A605" i="67" s="1"/>
  <c r="A606" i="67" s="1"/>
  <c r="A607" i="67" s="1"/>
  <c r="A608" i="67" s="1"/>
  <c r="A609" i="67" s="1"/>
  <c r="A610" i="67" s="1"/>
  <c r="A611" i="67" s="1"/>
  <c r="A612" i="67" s="1"/>
  <c r="A613" i="67" s="1"/>
  <c r="A614" i="67" s="1"/>
  <c r="A615" i="67" s="1"/>
  <c r="A616" i="67" s="1"/>
  <c r="A617" i="67" s="1"/>
  <c r="A618" i="67" s="1"/>
  <c r="A619" i="67" s="1"/>
  <c r="A620" i="67" s="1"/>
  <c r="A621" i="67" s="1"/>
  <c r="A622" i="67" s="1"/>
  <c r="A623" i="67" s="1"/>
  <c r="A624" i="67" s="1"/>
  <c r="A625" i="67" s="1"/>
  <c r="A626" i="67" s="1"/>
  <c r="A627" i="67" s="1"/>
  <c r="A628" i="67" s="1"/>
  <c r="A629" i="67" s="1"/>
  <c r="A630" i="67" s="1"/>
  <c r="A631" i="67" s="1"/>
  <c r="A632" i="67" s="1"/>
  <c r="A633" i="67" s="1"/>
  <c r="A634" i="67" s="1"/>
  <c r="A635" i="67" s="1"/>
  <c r="A636" i="67" s="1"/>
  <c r="A637" i="67" s="1"/>
  <c r="A638" i="67" s="1"/>
  <c r="A639" i="67" s="1"/>
  <c r="A640" i="67" s="1"/>
  <c r="A641" i="67" s="1"/>
  <c r="A642" i="67" s="1"/>
  <c r="A643" i="67" s="1"/>
  <c r="A644" i="67" s="1"/>
  <c r="A645" i="67" s="1"/>
  <c r="A646" i="67" s="1"/>
  <c r="A647" i="67" s="1"/>
  <c r="A648" i="67" s="1"/>
  <c r="A649" i="67" s="1"/>
  <c r="A650" i="67" s="1"/>
  <c r="A651" i="67" s="1"/>
  <c r="A652" i="67" s="1"/>
  <c r="A653" i="67" s="1"/>
  <c r="A654" i="67" s="1"/>
  <c r="A655" i="67" s="1"/>
  <c r="A656" i="67" s="1"/>
  <c r="A657" i="67" s="1"/>
  <c r="A658" i="67" s="1"/>
  <c r="A659" i="67" s="1"/>
  <c r="A660" i="67" s="1"/>
  <c r="A661" i="67" s="1"/>
  <c r="A662" i="67" s="1"/>
  <c r="A663" i="67" s="1"/>
  <c r="A664" i="67" s="1"/>
  <c r="A665" i="67" s="1"/>
  <c r="A666" i="67" s="1"/>
  <c r="A667" i="67" s="1"/>
  <c r="A668" i="67" s="1"/>
  <c r="A669" i="67" s="1"/>
  <c r="A670" i="67" s="1"/>
  <c r="A671" i="67" s="1"/>
  <c r="A672" i="67" s="1"/>
  <c r="A673" i="67" s="1"/>
  <c r="A674" i="67" s="1"/>
  <c r="A675" i="67" s="1"/>
  <c r="A676" i="67" s="1"/>
  <c r="A677" i="67" s="1"/>
  <c r="A678" i="67" s="1"/>
  <c r="A679" i="67" s="1"/>
  <c r="A680" i="67" s="1"/>
  <c r="A681" i="67" s="1"/>
  <c r="A682" i="67" s="1"/>
  <c r="A683" i="67" s="1"/>
  <c r="A684" i="67" s="1"/>
  <c r="A685" i="67" s="1"/>
  <c r="A686" i="67" s="1"/>
  <c r="A687" i="67" s="1"/>
  <c r="A688" i="67" s="1"/>
  <c r="A689" i="67" s="1"/>
  <c r="A690" i="67" s="1"/>
  <c r="A691" i="67" s="1"/>
  <c r="A692" i="67" s="1"/>
  <c r="A693" i="67" s="1"/>
  <c r="A694" i="67" s="1"/>
  <c r="A695" i="67" s="1"/>
  <c r="A696" i="67" s="1"/>
  <c r="A4" i="66"/>
  <c r="A5" i="66" s="1"/>
  <c r="A6" i="66" s="1"/>
  <c r="A7" i="66" s="1"/>
  <c r="A8" i="66" s="1"/>
  <c r="A9" i="66" s="1"/>
  <c r="A10" i="66" s="1"/>
  <c r="A11" i="66" s="1"/>
  <c r="A12" i="66" s="1"/>
  <c r="A13" i="66" s="1"/>
  <c r="A14" i="66" s="1"/>
  <c r="A15" i="66" s="1"/>
  <c r="A16" i="66" s="1"/>
  <c r="A17" i="66" s="1"/>
  <c r="A18" i="66" s="1"/>
  <c r="A19" i="66" s="1"/>
  <c r="A20" i="66" s="1"/>
  <c r="A21" i="66" s="1"/>
  <c r="A22" i="66" s="1"/>
  <c r="A23" i="66" s="1"/>
  <c r="A24" i="66" s="1"/>
  <c r="A25" i="66" s="1"/>
  <c r="A26" i="66" s="1"/>
  <c r="A27" i="66" s="1"/>
  <c r="A28" i="66" s="1"/>
  <c r="A29" i="66" s="1"/>
  <c r="A30" i="66" s="1"/>
  <c r="A31" i="66" s="1"/>
  <c r="A32" i="66" s="1"/>
  <c r="A33" i="66" s="1"/>
  <c r="A34" i="66" s="1"/>
  <c r="A35" i="66" s="1"/>
  <c r="A36" i="66" s="1"/>
  <c r="A37" i="66" s="1"/>
  <c r="A38" i="66" s="1"/>
  <c r="A39" i="66" s="1"/>
  <c r="A40" i="66" s="1"/>
  <c r="A41" i="66" s="1"/>
  <c r="A42" i="66" s="1"/>
  <c r="A43" i="66" s="1"/>
  <c r="A44" i="66" s="1"/>
  <c r="A45" i="66" s="1"/>
  <c r="A46" i="66" s="1"/>
  <c r="A47" i="66" s="1"/>
  <c r="A48" i="66" s="1"/>
  <c r="A49" i="66" s="1"/>
  <c r="A50" i="66" s="1"/>
  <c r="A51" i="66" s="1"/>
  <c r="A52" i="66" s="1"/>
  <c r="A53" i="66" s="1"/>
  <c r="A54" i="66" s="1"/>
  <c r="A55" i="66" s="1"/>
  <c r="A56" i="66" s="1"/>
  <c r="A57" i="66" s="1"/>
  <c r="A58" i="66" s="1"/>
  <c r="A59" i="66" s="1"/>
  <c r="A60" i="66" s="1"/>
  <c r="A61" i="66" s="1"/>
  <c r="A62" i="66" s="1"/>
  <c r="A63" i="66" s="1"/>
  <c r="A64" i="66" s="1"/>
  <c r="A65" i="66" s="1"/>
  <c r="A66" i="66" s="1"/>
  <c r="A67" i="66" s="1"/>
  <c r="A68" i="66" s="1"/>
  <c r="A69" i="66" s="1"/>
  <c r="A70" i="66" s="1"/>
  <c r="A71" i="66" s="1"/>
  <c r="A72" i="66" s="1"/>
  <c r="A73" i="66" s="1"/>
  <c r="A74" i="66" s="1"/>
  <c r="A75" i="66" s="1"/>
  <c r="A76" i="66" s="1"/>
  <c r="A77" i="66" s="1"/>
  <c r="A78" i="66" s="1"/>
  <c r="A79" i="66" s="1"/>
  <c r="A80" i="66" s="1"/>
  <c r="A81" i="66" s="1"/>
  <c r="A82" i="66" s="1"/>
  <c r="A83" i="66" s="1"/>
  <c r="A84" i="66" s="1"/>
  <c r="A85" i="66" s="1"/>
  <c r="A86" i="66" s="1"/>
  <c r="A87" i="66" s="1"/>
  <c r="A88" i="66" s="1"/>
  <c r="A89" i="66" s="1"/>
  <c r="A90" i="66" s="1"/>
  <c r="A91" i="66" s="1"/>
  <c r="A92" i="66" s="1"/>
  <c r="A93" i="66" s="1"/>
  <c r="A94" i="66" s="1"/>
  <c r="A95" i="66" s="1"/>
  <c r="A96" i="66" s="1"/>
  <c r="A97" i="66" s="1"/>
  <c r="A98" i="66" s="1"/>
  <c r="A99" i="66" s="1"/>
  <c r="A100" i="66" s="1"/>
  <c r="A101" i="66" s="1"/>
  <c r="A102" i="66" s="1"/>
  <c r="A103" i="66" s="1"/>
  <c r="A104" i="66" s="1"/>
  <c r="A105" i="66" s="1"/>
  <c r="A106" i="66" s="1"/>
  <c r="A107" i="66" s="1"/>
  <c r="A108" i="66" s="1"/>
  <c r="A109" i="66" s="1"/>
  <c r="A110" i="66" s="1"/>
  <c r="A111" i="66" s="1"/>
  <c r="A112" i="66" s="1"/>
  <c r="A113" i="66" s="1"/>
  <c r="A114" i="66" s="1"/>
  <c r="A115" i="66" s="1"/>
  <c r="A116" i="66" s="1"/>
  <c r="A117" i="66" s="1"/>
  <c r="A118" i="66" s="1"/>
  <c r="A119" i="66" s="1"/>
  <c r="A120" i="66" s="1"/>
  <c r="A121" i="66" s="1"/>
  <c r="A122" i="66" s="1"/>
  <c r="A123" i="66" s="1"/>
  <c r="A124" i="66" s="1"/>
  <c r="A125" i="66" s="1"/>
  <c r="A126" i="66" s="1"/>
  <c r="A127" i="66" s="1"/>
  <c r="A128" i="66" s="1"/>
  <c r="A129" i="66" s="1"/>
  <c r="A130" i="66" s="1"/>
  <c r="A131" i="66" s="1"/>
  <c r="A132" i="66" s="1"/>
  <c r="A133" i="66" s="1"/>
  <c r="A134" i="66" s="1"/>
  <c r="A135" i="66" s="1"/>
  <c r="A136" i="66" s="1"/>
  <c r="A137" i="66" s="1"/>
  <c r="A138" i="66" s="1"/>
  <c r="A139" i="66" s="1"/>
  <c r="A140" i="66" s="1"/>
  <c r="A141" i="66" s="1"/>
  <c r="A142" i="66" s="1"/>
  <c r="A143" i="66" s="1"/>
  <c r="A144" i="66" s="1"/>
  <c r="A145" i="66" s="1"/>
  <c r="A146" i="66" s="1"/>
  <c r="A147" i="66" s="1"/>
  <c r="A148" i="66" s="1"/>
  <c r="A149" i="66" s="1"/>
  <c r="A150" i="66" s="1"/>
  <c r="A151" i="66" s="1"/>
  <c r="A152" i="66" s="1"/>
  <c r="A153" i="66" s="1"/>
  <c r="A154" i="66" s="1"/>
  <c r="A155" i="66" s="1"/>
  <c r="A156" i="66" s="1"/>
  <c r="A157" i="66" s="1"/>
  <c r="A158" i="66" s="1"/>
  <c r="A159" i="66" s="1"/>
  <c r="A160" i="66" s="1"/>
  <c r="A161" i="66" s="1"/>
  <c r="A162" i="66" s="1"/>
  <c r="A163" i="66" s="1"/>
  <c r="A164" i="66" s="1"/>
  <c r="A165" i="66" s="1"/>
  <c r="A166" i="66" s="1"/>
  <c r="A167" i="66" s="1"/>
  <c r="A168" i="66" s="1"/>
  <c r="A169" i="66" s="1"/>
  <c r="A170" i="66" s="1"/>
  <c r="A171" i="66" s="1"/>
  <c r="A172" i="66" s="1"/>
  <c r="A173" i="66" s="1"/>
  <c r="A174" i="66" s="1"/>
  <c r="A175" i="66" s="1"/>
  <c r="A176" i="66" s="1"/>
  <c r="A177" i="66" s="1"/>
  <c r="A178" i="66" s="1"/>
  <c r="A179" i="66" s="1"/>
  <c r="A180" i="66" s="1"/>
  <c r="A181" i="66" s="1"/>
  <c r="A182" i="66" s="1"/>
  <c r="A183" i="66" s="1"/>
  <c r="A184" i="66" s="1"/>
  <c r="A185" i="66" s="1"/>
  <c r="A186" i="66" s="1"/>
  <c r="A187" i="66" s="1"/>
  <c r="A188" i="66" s="1"/>
  <c r="A189" i="66" s="1"/>
  <c r="A190" i="66" s="1"/>
  <c r="A191" i="66" s="1"/>
  <c r="A192" i="66" s="1"/>
  <c r="A193" i="66" s="1"/>
  <c r="A194" i="66" s="1"/>
  <c r="A195" i="66" s="1"/>
  <c r="A196" i="66" s="1"/>
  <c r="A197" i="66" s="1"/>
  <c r="A198" i="66" s="1"/>
  <c r="A199" i="66" s="1"/>
  <c r="A200" i="66" s="1"/>
  <c r="A201" i="66" s="1"/>
  <c r="A202" i="66" s="1"/>
  <c r="A203" i="66" s="1"/>
  <c r="A204" i="66" s="1"/>
  <c r="A205" i="66" s="1"/>
  <c r="A206" i="66" s="1"/>
  <c r="A207" i="66" s="1"/>
  <c r="A208" i="66" s="1"/>
  <c r="A209" i="66" s="1"/>
  <c r="A210" i="66" s="1"/>
  <c r="A211" i="66" s="1"/>
  <c r="A212" i="66" s="1"/>
  <c r="A213" i="66" s="1"/>
  <c r="A214" i="66" s="1"/>
  <c r="A215" i="66" s="1"/>
  <c r="A216" i="66" s="1"/>
  <c r="A217" i="66" s="1"/>
  <c r="A218" i="66" s="1"/>
  <c r="A219" i="66" s="1"/>
  <c r="A220" i="66" s="1"/>
  <c r="A221" i="66" s="1"/>
  <c r="A222" i="66" s="1"/>
  <c r="A223" i="66" s="1"/>
  <c r="A224" i="66" s="1"/>
  <c r="A225" i="66" s="1"/>
  <c r="A226" i="66" s="1"/>
  <c r="A227" i="66" s="1"/>
  <c r="A228" i="66" s="1"/>
  <c r="A229" i="66" s="1"/>
  <c r="A230" i="66" s="1"/>
  <c r="A231" i="66" s="1"/>
  <c r="A232" i="66" s="1"/>
  <c r="A233" i="66" s="1"/>
  <c r="A234" i="66" s="1"/>
  <c r="A235" i="66" s="1"/>
  <c r="A236" i="66" s="1"/>
  <c r="A237" i="66" s="1"/>
  <c r="A238" i="66" s="1"/>
  <c r="A239" i="66" s="1"/>
  <c r="A240" i="66" s="1"/>
  <c r="A241" i="66" s="1"/>
  <c r="A242" i="66" s="1"/>
  <c r="A243" i="66" s="1"/>
  <c r="A244" i="66" s="1"/>
  <c r="A245" i="66" s="1"/>
  <c r="A246" i="66" s="1"/>
  <c r="A247" i="66" s="1"/>
  <c r="A248" i="66" s="1"/>
  <c r="A249" i="66" s="1"/>
  <c r="A250" i="66" s="1"/>
  <c r="A251" i="66" s="1"/>
  <c r="A252" i="66" s="1"/>
  <c r="A253" i="66" s="1"/>
  <c r="A254" i="66" s="1"/>
  <c r="A255" i="66" s="1"/>
  <c r="A256" i="66" s="1"/>
  <c r="A257" i="66" s="1"/>
  <c r="A258" i="66" s="1"/>
  <c r="A259" i="66" s="1"/>
  <c r="A260" i="66" s="1"/>
  <c r="A261" i="66" s="1"/>
  <c r="A262" i="66" s="1"/>
  <c r="A263" i="66" s="1"/>
  <c r="A264" i="66" s="1"/>
  <c r="A265" i="66" s="1"/>
  <c r="A266" i="66" s="1"/>
  <c r="A267" i="66" s="1"/>
  <c r="A268" i="66" s="1"/>
  <c r="A269" i="66" s="1"/>
  <c r="A270" i="66" s="1"/>
  <c r="A271" i="66" s="1"/>
  <c r="A272" i="66" s="1"/>
  <c r="A273" i="66" s="1"/>
  <c r="A274" i="66" s="1"/>
  <c r="A275" i="66" s="1"/>
  <c r="A276" i="66" s="1"/>
  <c r="A277" i="66" s="1"/>
  <c r="A278" i="66" s="1"/>
  <c r="A279" i="66" s="1"/>
  <c r="A280" i="66" s="1"/>
  <c r="A281" i="66" s="1"/>
  <c r="A282" i="66" s="1"/>
  <c r="A283" i="66" s="1"/>
  <c r="A284" i="66" s="1"/>
  <c r="A285" i="66" s="1"/>
  <c r="A286" i="66" s="1"/>
  <c r="A287" i="66" s="1"/>
  <c r="A288" i="66" s="1"/>
  <c r="A289" i="66" s="1"/>
  <c r="A290" i="66" s="1"/>
  <c r="A291" i="66" s="1"/>
  <c r="A292" i="66" s="1"/>
  <c r="A293" i="66" s="1"/>
  <c r="A294" i="66" s="1"/>
  <c r="A295" i="66" s="1"/>
  <c r="A296" i="66" s="1"/>
  <c r="A297" i="66" s="1"/>
  <c r="A298" i="66" s="1"/>
  <c r="A299" i="66" s="1"/>
  <c r="A300" i="66" s="1"/>
  <c r="A301" i="66" s="1"/>
  <c r="A302" i="66" s="1"/>
  <c r="A303" i="66" s="1"/>
  <c r="A304" i="66" s="1"/>
  <c r="A305" i="66" s="1"/>
  <c r="A306" i="66" s="1"/>
  <c r="A307" i="66" s="1"/>
  <c r="A308" i="66" s="1"/>
  <c r="A309" i="66" s="1"/>
  <c r="A310" i="66" s="1"/>
  <c r="A311" i="66" s="1"/>
  <c r="A312" i="66" s="1"/>
  <c r="A313" i="66" s="1"/>
  <c r="A314" i="66" s="1"/>
  <c r="A315" i="66" s="1"/>
  <c r="A316" i="66" s="1"/>
  <c r="A317" i="66" s="1"/>
  <c r="A318" i="66" s="1"/>
  <c r="A319" i="66" s="1"/>
  <c r="A320" i="66" s="1"/>
  <c r="A321" i="66" s="1"/>
  <c r="A322" i="66" s="1"/>
  <c r="A323" i="66" s="1"/>
  <c r="A324" i="66" s="1"/>
  <c r="A325" i="66" s="1"/>
  <c r="A326" i="66" s="1"/>
  <c r="A327" i="66" s="1"/>
  <c r="A328" i="66" s="1"/>
  <c r="A329" i="66" s="1"/>
  <c r="A330" i="66" s="1"/>
  <c r="A331" i="66" s="1"/>
  <c r="A332" i="66" s="1"/>
  <c r="A333" i="66" s="1"/>
  <c r="A334" i="66" s="1"/>
  <c r="A335" i="66" s="1"/>
  <c r="A336" i="66" s="1"/>
  <c r="A337" i="66" s="1"/>
  <c r="A338" i="66" s="1"/>
  <c r="A339" i="66" s="1"/>
  <c r="A340" i="66" s="1"/>
  <c r="A341" i="66" s="1"/>
  <c r="A342" i="66" s="1"/>
  <c r="A343" i="66" s="1"/>
  <c r="A344" i="66" s="1"/>
  <c r="A345" i="66" s="1"/>
  <c r="A346" i="66" s="1"/>
  <c r="A347" i="66" s="1"/>
  <c r="A348" i="66" s="1"/>
  <c r="A349" i="66" s="1"/>
  <c r="A350" i="66" s="1"/>
  <c r="A351" i="66" s="1"/>
  <c r="A352" i="66" s="1"/>
  <c r="A353" i="66" s="1"/>
  <c r="A354" i="66" s="1"/>
  <c r="A355" i="66" s="1"/>
  <c r="A356" i="66" s="1"/>
  <c r="A357" i="66" s="1"/>
  <c r="A358" i="66" s="1"/>
  <c r="A359" i="66" s="1"/>
  <c r="A360" i="66" s="1"/>
  <c r="A361" i="66" s="1"/>
  <c r="A362" i="66" s="1"/>
  <c r="A363" i="66" s="1"/>
  <c r="A364" i="66" s="1"/>
  <c r="A365" i="66" s="1"/>
  <c r="A366" i="66" s="1"/>
  <c r="A367" i="66" s="1"/>
  <c r="A368" i="66" s="1"/>
  <c r="A369" i="66" s="1"/>
  <c r="A370" i="66" s="1"/>
  <c r="A371" i="66" s="1"/>
  <c r="A372" i="66" s="1"/>
  <c r="A373" i="66" s="1"/>
  <c r="A374" i="66" s="1"/>
  <c r="A375" i="66" s="1"/>
  <c r="A376" i="66" s="1"/>
  <c r="A377" i="66" s="1"/>
  <c r="A378" i="66" s="1"/>
  <c r="A379" i="66" s="1"/>
  <c r="A380" i="66" s="1"/>
  <c r="A381" i="66" s="1"/>
  <c r="A382" i="66" s="1"/>
  <c r="A383" i="66" s="1"/>
  <c r="A384" i="66" s="1"/>
  <c r="A385" i="66" s="1"/>
  <c r="A386" i="66" s="1"/>
  <c r="A387" i="66" s="1"/>
  <c r="A388" i="66" s="1"/>
  <c r="A389" i="66" s="1"/>
  <c r="A390" i="66" s="1"/>
  <c r="A391" i="66" s="1"/>
  <c r="A392" i="66" s="1"/>
  <c r="A393" i="66" s="1"/>
  <c r="A394" i="66" s="1"/>
  <c r="A395" i="66" s="1"/>
  <c r="A396" i="66" s="1"/>
  <c r="A397" i="66" s="1"/>
  <c r="A398" i="66" s="1"/>
  <c r="A399" i="66" s="1"/>
  <c r="A400" i="66" s="1"/>
  <c r="A401" i="66" s="1"/>
  <c r="A402" i="66" s="1"/>
  <c r="A403" i="66" s="1"/>
  <c r="A404" i="66" s="1"/>
  <c r="A405" i="66" s="1"/>
  <c r="A406" i="66" s="1"/>
  <c r="A407" i="66" s="1"/>
  <c r="A408" i="66" s="1"/>
  <c r="A409" i="66" s="1"/>
  <c r="A410" i="66" s="1"/>
  <c r="A411" i="66" s="1"/>
  <c r="A412" i="66" s="1"/>
  <c r="A413" i="66" s="1"/>
  <c r="A414" i="66" s="1"/>
  <c r="A415" i="66" s="1"/>
  <c r="A416" i="66" s="1"/>
  <c r="A417" i="66" s="1"/>
  <c r="A418" i="66" s="1"/>
  <c r="A419" i="66" s="1"/>
  <c r="A420" i="66" s="1"/>
  <c r="A421" i="66" s="1"/>
  <c r="A422" i="66" s="1"/>
  <c r="A423" i="66" s="1"/>
  <c r="A424" i="66" s="1"/>
  <c r="A425" i="66" s="1"/>
  <c r="A426" i="66" s="1"/>
  <c r="A427" i="66" s="1"/>
  <c r="A428" i="66" s="1"/>
  <c r="A429" i="66" s="1"/>
  <c r="A430" i="66" s="1"/>
  <c r="A431" i="66" s="1"/>
  <c r="A432" i="66" s="1"/>
  <c r="A433" i="66" s="1"/>
  <c r="A434" i="66" s="1"/>
  <c r="A435" i="66" s="1"/>
  <c r="A436" i="66" s="1"/>
  <c r="A437" i="66" s="1"/>
  <c r="A438" i="66" s="1"/>
  <c r="A439" i="66" s="1"/>
  <c r="A440" i="66" s="1"/>
  <c r="A441" i="66" s="1"/>
  <c r="A442" i="66" s="1"/>
  <c r="A443" i="66" s="1"/>
  <c r="A444" i="66" s="1"/>
  <c r="A445" i="66" s="1"/>
  <c r="A446" i="66" s="1"/>
  <c r="A447" i="66" s="1"/>
  <c r="A448" i="66" s="1"/>
  <c r="A449" i="66" s="1"/>
  <c r="A450" i="66" s="1"/>
  <c r="A451" i="66" s="1"/>
  <c r="A452" i="66" s="1"/>
  <c r="A453" i="66" s="1"/>
  <c r="A454" i="66" s="1"/>
  <c r="A455" i="66" s="1"/>
  <c r="A456" i="66" s="1"/>
  <c r="A457" i="66" s="1"/>
  <c r="A458" i="66" s="1"/>
  <c r="A459" i="66" s="1"/>
  <c r="A460" i="66" s="1"/>
  <c r="A461" i="66" s="1"/>
  <c r="A462" i="66" s="1"/>
  <c r="A463" i="66" s="1"/>
  <c r="A464" i="66" s="1"/>
  <c r="A465" i="66" s="1"/>
  <c r="A466" i="66" s="1"/>
  <c r="A467" i="66" s="1"/>
  <c r="A468" i="66" s="1"/>
  <c r="A469" i="66" s="1"/>
  <c r="A470" i="66" s="1"/>
  <c r="A471" i="66" s="1"/>
  <c r="A472" i="66" s="1"/>
  <c r="A473" i="66" s="1"/>
  <c r="A474" i="66" s="1"/>
  <c r="A475" i="66" s="1"/>
  <c r="A476" i="66" s="1"/>
  <c r="A477" i="66" s="1"/>
  <c r="A478" i="66" s="1"/>
  <c r="A479" i="66" s="1"/>
  <c r="A480" i="66" s="1"/>
  <c r="A481" i="66" s="1"/>
  <c r="A482" i="66" s="1"/>
  <c r="A483" i="66" s="1"/>
  <c r="A484" i="66" s="1"/>
  <c r="A485" i="66" s="1"/>
  <c r="A486" i="66" s="1"/>
  <c r="A487" i="66" s="1"/>
  <c r="A488" i="66" s="1"/>
  <c r="A489" i="66" s="1"/>
  <c r="A490" i="66" s="1"/>
  <c r="A491" i="66" s="1"/>
  <c r="A492" i="66" s="1"/>
  <c r="A493" i="66" s="1"/>
  <c r="A494" i="66" s="1"/>
  <c r="A495" i="66" s="1"/>
  <c r="A496" i="66" s="1"/>
  <c r="A497" i="66" s="1"/>
  <c r="A498" i="66" s="1"/>
  <c r="A499" i="66" s="1"/>
  <c r="A500" i="66" s="1"/>
  <c r="A501" i="66" s="1"/>
  <c r="A502" i="66" s="1"/>
  <c r="A503" i="66" s="1"/>
  <c r="A504" i="66" s="1"/>
  <c r="A505" i="66" s="1"/>
  <c r="A506" i="66" s="1"/>
  <c r="A507" i="66" s="1"/>
  <c r="A508" i="66" s="1"/>
  <c r="A509" i="66" s="1"/>
  <c r="A510" i="66" s="1"/>
  <c r="A511" i="66" s="1"/>
  <c r="A512" i="66" s="1"/>
  <c r="A513" i="66" s="1"/>
  <c r="A514" i="66" s="1"/>
  <c r="A515" i="66" s="1"/>
  <c r="A516" i="66" s="1"/>
  <c r="A517" i="66" s="1"/>
  <c r="A518" i="66" s="1"/>
  <c r="A519" i="66" s="1"/>
  <c r="A520" i="66" s="1"/>
  <c r="A521" i="66" s="1"/>
  <c r="A522" i="66" s="1"/>
  <c r="A523" i="66" s="1"/>
  <c r="A524" i="66" s="1"/>
  <c r="A525" i="66" s="1"/>
  <c r="A526" i="66" s="1"/>
  <c r="A527" i="66" s="1"/>
  <c r="A528" i="66" s="1"/>
  <c r="A529" i="66" s="1"/>
  <c r="A530" i="66" s="1"/>
  <c r="A531" i="66" s="1"/>
  <c r="A532" i="66" s="1"/>
  <c r="A533" i="66" s="1"/>
  <c r="A534" i="66" s="1"/>
  <c r="A535" i="66" s="1"/>
  <c r="A536" i="66" s="1"/>
  <c r="A537" i="66" s="1"/>
  <c r="A538" i="66" s="1"/>
  <c r="A539" i="66" s="1"/>
  <c r="A540" i="66" s="1"/>
  <c r="A541" i="66" s="1"/>
  <c r="A542" i="66" s="1"/>
  <c r="A543" i="66" s="1"/>
  <c r="A544" i="66" s="1"/>
  <c r="A545" i="66" s="1"/>
  <c r="A546" i="66" s="1"/>
  <c r="A547" i="66" s="1"/>
  <c r="A548" i="66" s="1"/>
  <c r="A549" i="66" s="1"/>
  <c r="A550" i="66" s="1"/>
  <c r="A551" i="66" s="1"/>
  <c r="A552" i="66" s="1"/>
  <c r="A553" i="66" s="1"/>
  <c r="A554" i="66" s="1"/>
  <c r="A555" i="66" s="1"/>
  <c r="A556" i="66" s="1"/>
  <c r="A557" i="66" s="1"/>
  <c r="A558" i="66" s="1"/>
  <c r="A559" i="66" s="1"/>
  <c r="A560" i="66" s="1"/>
  <c r="A561" i="66" s="1"/>
  <c r="A562" i="66" s="1"/>
  <c r="A563" i="66" s="1"/>
  <c r="A564" i="66" s="1"/>
  <c r="A565" i="66" s="1"/>
  <c r="A566" i="66" s="1"/>
  <c r="A567" i="66" s="1"/>
  <c r="A568" i="66" s="1"/>
  <c r="A569" i="66" s="1"/>
  <c r="A570" i="66" s="1"/>
  <c r="A571" i="66" s="1"/>
  <c r="A572" i="66" s="1"/>
  <c r="A573" i="66" s="1"/>
  <c r="A574" i="66" s="1"/>
  <c r="A575" i="66" s="1"/>
  <c r="A576" i="66" s="1"/>
  <c r="A577" i="66" s="1"/>
  <c r="A578" i="66" s="1"/>
  <c r="A579" i="66" s="1"/>
  <c r="A580" i="66" s="1"/>
  <c r="A581" i="66" s="1"/>
  <c r="A582" i="66" s="1"/>
  <c r="A583" i="66" s="1"/>
  <c r="A584" i="66" s="1"/>
  <c r="A585" i="66" s="1"/>
  <c r="A586" i="66" s="1"/>
  <c r="A587" i="66" s="1"/>
  <c r="A588" i="66" s="1"/>
  <c r="A589" i="66" s="1"/>
  <c r="A590" i="66" s="1"/>
  <c r="A591" i="66" s="1"/>
  <c r="A592" i="66" s="1"/>
  <c r="A593" i="66" s="1"/>
  <c r="A594" i="66" s="1"/>
  <c r="A595" i="66" s="1"/>
  <c r="A596" i="66" s="1"/>
  <c r="A597" i="66" s="1"/>
  <c r="A598" i="66" s="1"/>
  <c r="A599" i="66" s="1"/>
  <c r="A600" i="66" s="1"/>
  <c r="A601" i="66" s="1"/>
  <c r="A602" i="66" s="1"/>
  <c r="A603" i="66" s="1"/>
  <c r="A604" i="66" s="1"/>
  <c r="A605" i="66" s="1"/>
  <c r="A606" i="66" s="1"/>
  <c r="A607" i="66" s="1"/>
  <c r="A608" i="66" s="1"/>
  <c r="A609" i="66" s="1"/>
  <c r="A610" i="66" s="1"/>
  <c r="A611" i="66" s="1"/>
  <c r="A612" i="66" s="1"/>
  <c r="A613" i="66" s="1"/>
  <c r="A614" i="66" s="1"/>
  <c r="A615" i="66" s="1"/>
  <c r="A616" i="66" s="1"/>
  <c r="A617" i="66" s="1"/>
  <c r="A618" i="66" s="1"/>
  <c r="A619" i="66" s="1"/>
  <c r="A620" i="66" s="1"/>
  <c r="A621" i="66" s="1"/>
  <c r="A622" i="66" s="1"/>
  <c r="A623" i="66" s="1"/>
  <c r="A624" i="66" s="1"/>
  <c r="A625" i="66" s="1"/>
  <c r="A626" i="66" s="1"/>
  <c r="A627" i="66" s="1"/>
  <c r="A628" i="66" s="1"/>
  <c r="A629" i="66" s="1"/>
  <c r="A630" i="66" s="1"/>
  <c r="A631" i="66" s="1"/>
  <c r="A632" i="66" s="1"/>
  <c r="A633" i="66" s="1"/>
  <c r="A634" i="66" s="1"/>
  <c r="A635" i="66" s="1"/>
  <c r="A636" i="66" s="1"/>
  <c r="A637" i="66" s="1"/>
  <c r="A638" i="66" s="1"/>
  <c r="A639" i="66" s="1"/>
  <c r="A640" i="66" s="1"/>
  <c r="A641" i="66" s="1"/>
  <c r="A642" i="66" s="1"/>
  <c r="A643" i="66" s="1"/>
  <c r="A644" i="66" s="1"/>
  <c r="A645" i="66" s="1"/>
  <c r="A646" i="66" s="1"/>
  <c r="A647" i="66" s="1"/>
  <c r="A648" i="66" s="1"/>
  <c r="A649" i="66" s="1"/>
  <c r="A650" i="66" s="1"/>
  <c r="A651" i="66" s="1"/>
  <c r="A652" i="66" s="1"/>
  <c r="A653" i="66" s="1"/>
  <c r="A654" i="66" s="1"/>
  <c r="A655" i="66" s="1"/>
  <c r="A656" i="66" s="1"/>
  <c r="A657" i="66" s="1"/>
  <c r="A658" i="66" s="1"/>
  <c r="A659" i="66" s="1"/>
  <c r="A660" i="66" s="1"/>
  <c r="A661" i="66" s="1"/>
  <c r="A662" i="66" s="1"/>
  <c r="A663" i="66" s="1"/>
  <c r="A664" i="66" s="1"/>
  <c r="A665" i="66" s="1"/>
  <c r="A666" i="66" s="1"/>
  <c r="A667" i="66" s="1"/>
  <c r="A668" i="66" s="1"/>
  <c r="A669" i="66" s="1"/>
  <c r="A670" i="66" s="1"/>
  <c r="A671" i="66" s="1"/>
  <c r="A672" i="66" s="1"/>
  <c r="A673" i="66" s="1"/>
  <c r="A674" i="66" s="1"/>
  <c r="A675" i="66" s="1"/>
  <c r="A676" i="66" s="1"/>
  <c r="A677" i="66" s="1"/>
  <c r="A678" i="66" s="1"/>
  <c r="A679" i="66" s="1"/>
  <c r="A680" i="66" s="1"/>
  <c r="A681" i="66" s="1"/>
  <c r="A682" i="66" s="1"/>
  <c r="A683" i="66" s="1"/>
  <c r="A684" i="66" s="1"/>
  <c r="A685" i="66" s="1"/>
  <c r="A686" i="66" s="1"/>
  <c r="A687" i="66" s="1"/>
  <c r="A688" i="66" s="1"/>
  <c r="A689" i="66" s="1"/>
  <c r="A690" i="66" s="1"/>
  <c r="A691" i="66" s="1"/>
  <c r="A692" i="66" s="1"/>
  <c r="A693" i="66" s="1"/>
  <c r="A694" i="66" s="1"/>
  <c r="A695" i="66" s="1"/>
  <c r="A696" i="66" s="1"/>
  <c r="A697" i="66" s="1"/>
  <c r="A698" i="66" s="1"/>
  <c r="A699" i="66" s="1"/>
  <c r="A700" i="66" s="1"/>
  <c r="A701" i="66" s="1"/>
  <c r="A702" i="66" s="1"/>
  <c r="A703" i="66" s="1"/>
  <c r="A704" i="66" s="1"/>
  <c r="A705" i="66" s="1"/>
  <c r="A706" i="66" s="1"/>
  <c r="A707" i="66" s="1"/>
  <c r="A708" i="66" s="1"/>
  <c r="A709" i="66" s="1"/>
  <c r="A710" i="66" s="1"/>
  <c r="A711" i="66" s="1"/>
  <c r="A712" i="66" s="1"/>
  <c r="A713" i="66" s="1"/>
  <c r="A714" i="66" s="1"/>
  <c r="A715" i="66" s="1"/>
  <c r="A716" i="66" s="1"/>
  <c r="A717" i="66" s="1"/>
  <c r="A718" i="66" s="1"/>
  <c r="A719" i="66" s="1"/>
  <c r="A720" i="66" s="1"/>
  <c r="A721" i="66" s="1"/>
  <c r="A722" i="66" s="1"/>
  <c r="A723" i="66" s="1"/>
  <c r="A724" i="66" s="1"/>
  <c r="B10" i="63"/>
  <c r="B22" i="63" s="1"/>
  <c r="B23" i="63" s="1"/>
  <c r="C10" i="63"/>
  <c r="C22" i="63" s="1"/>
  <c r="C23" i="63" s="1"/>
  <c r="D10" i="63"/>
  <c r="B20" i="63"/>
  <c r="C20" i="63"/>
  <c r="D20" i="63"/>
  <c r="D22" i="63" s="1"/>
  <c r="D23" i="63" s="1"/>
  <c r="K4" i="62"/>
  <c r="K13" i="62" s="1"/>
  <c r="K5" i="62"/>
  <c r="K6" i="62"/>
  <c r="K7" i="62"/>
  <c r="K8" i="62"/>
  <c r="K9" i="62"/>
  <c r="K10" i="62"/>
  <c r="K11" i="62"/>
  <c r="K12" i="62"/>
  <c r="B13" i="62"/>
  <c r="B28" i="62" s="1"/>
  <c r="B29" i="62" s="1"/>
  <c r="C13" i="62"/>
  <c r="D13" i="62"/>
  <c r="D28" i="62" s="1"/>
  <c r="D29" i="62" s="1"/>
  <c r="E13" i="62"/>
  <c r="F13" i="62"/>
  <c r="F28" i="62" s="1"/>
  <c r="F29" i="62" s="1"/>
  <c r="G13" i="62"/>
  <c r="H13" i="62"/>
  <c r="H28" i="62" s="1"/>
  <c r="H29" i="62" s="1"/>
  <c r="I13" i="62"/>
  <c r="J13" i="62"/>
  <c r="J17" i="62"/>
  <c r="K17" i="62" s="1"/>
  <c r="J18" i="62"/>
  <c r="K18" i="62" s="1"/>
  <c r="J19" i="62"/>
  <c r="K19" i="62" s="1"/>
  <c r="J20" i="62"/>
  <c r="K20" i="62" s="1"/>
  <c r="J21" i="62"/>
  <c r="K21" i="62" s="1"/>
  <c r="J22" i="62"/>
  <c r="K22" i="62" s="1"/>
  <c r="J23" i="62"/>
  <c r="K23" i="62" s="1"/>
  <c r="J24" i="62"/>
  <c r="K24" i="62" s="1"/>
  <c r="K25" i="62"/>
  <c r="B26" i="62"/>
  <c r="C26" i="62"/>
  <c r="D26" i="62"/>
  <c r="E26" i="62"/>
  <c r="F26" i="62"/>
  <c r="G26" i="62"/>
  <c r="H26" i="62"/>
  <c r="I26" i="62"/>
  <c r="C28" i="62"/>
  <c r="E28" i="62"/>
  <c r="G28" i="62"/>
  <c r="I28" i="62"/>
  <c r="C29" i="62"/>
  <c r="E29" i="62"/>
  <c r="G29" i="62"/>
  <c r="I29" i="62"/>
  <c r="J28" i="62" l="1"/>
  <c r="J29" i="62" s="1"/>
  <c r="K28" i="62"/>
  <c r="K29" i="62" s="1"/>
  <c r="K26" i="62"/>
  <c r="J26" i="62"/>
  <c r="B4" i="59" l="1"/>
  <c r="H4" i="59"/>
  <c r="B5" i="59"/>
  <c r="H5" i="59"/>
  <c r="B6" i="59"/>
  <c r="H6" i="59"/>
  <c r="B7" i="59"/>
  <c r="H7" i="59"/>
  <c r="B8" i="59"/>
  <c r="H8" i="59"/>
  <c r="B9" i="59"/>
  <c r="H9" i="59"/>
  <c r="B10" i="59"/>
  <c r="H10" i="59"/>
  <c r="B11" i="59"/>
  <c r="H11" i="59"/>
  <c r="B12" i="59"/>
  <c r="H12" i="59"/>
  <c r="B13" i="59"/>
  <c r="H13" i="59"/>
  <c r="B14" i="59"/>
  <c r="H14" i="59"/>
  <c r="B15" i="59"/>
  <c r="E16" i="59" s="1"/>
  <c r="E20" i="59" s="1"/>
  <c r="C15" i="59"/>
  <c r="D15" i="59"/>
  <c r="E15" i="59"/>
  <c r="F15" i="59"/>
  <c r="F16" i="59" s="1"/>
  <c r="F20" i="59" s="1"/>
  <c r="G15" i="59"/>
  <c r="I15" i="59"/>
  <c r="H15" i="59" s="1"/>
  <c r="J15" i="59"/>
  <c r="J16" i="59" s="1"/>
  <c r="J20" i="59" s="1"/>
  <c r="K15" i="59"/>
  <c r="L15" i="59"/>
  <c r="M15" i="59"/>
  <c r="G16" i="59"/>
  <c r="G20" i="59" s="1"/>
  <c r="C19" i="59"/>
  <c r="D19" i="59"/>
  <c r="E19" i="59"/>
  <c r="G19" i="59"/>
  <c r="I19" i="59"/>
  <c r="K19" i="59"/>
  <c r="L19" i="59"/>
  <c r="M19" i="59"/>
  <c r="I16" i="59" l="1"/>
  <c r="I20" i="59" s="1"/>
  <c r="M16" i="59"/>
  <c r="M20" i="59" s="1"/>
  <c r="H16" i="59"/>
  <c r="H20" i="59" s="1"/>
  <c r="L16" i="59"/>
  <c r="L20" i="59" s="1"/>
  <c r="H19" i="59"/>
  <c r="K16" i="59"/>
  <c r="K20" i="59" s="1"/>
  <c r="D16" i="59"/>
  <c r="D20" i="59" s="1"/>
  <c r="C16" i="59"/>
  <c r="C20" i="59" s="1"/>
  <c r="J19" i="59"/>
  <c r="F19" i="59"/>
  <c r="B19" i="59"/>
  <c r="B14" i="58" l="1"/>
  <c r="C14" i="58"/>
  <c r="D14" i="58"/>
  <c r="E14" i="58"/>
  <c r="F14" i="58"/>
  <c r="G14" i="58"/>
  <c r="H14" i="58"/>
  <c r="I14" i="58"/>
  <c r="J14" i="58"/>
  <c r="K14" i="58"/>
  <c r="B28" i="58"/>
  <c r="C28" i="58"/>
  <c r="D28" i="58"/>
  <c r="D30" i="58" s="1"/>
  <c r="D31" i="58" s="1"/>
  <c r="E28" i="58"/>
  <c r="E30" i="58" s="1"/>
  <c r="E31" i="58" s="1"/>
  <c r="F28" i="58"/>
  <c r="G28" i="58"/>
  <c r="H28" i="58"/>
  <c r="H30" i="58" s="1"/>
  <c r="H31" i="58" s="1"/>
  <c r="I28" i="58"/>
  <c r="I30" i="58" s="1"/>
  <c r="I31" i="58" s="1"/>
  <c r="J28" i="58"/>
  <c r="K28" i="58"/>
  <c r="B30" i="58"/>
  <c r="B31" i="58" s="1"/>
  <c r="C30" i="58"/>
  <c r="C31" i="58" s="1"/>
  <c r="F30" i="58"/>
  <c r="F31" i="58" s="1"/>
  <c r="G30" i="58"/>
  <c r="G31" i="58" s="1"/>
  <c r="J30" i="58"/>
  <c r="J31" i="58" s="1"/>
  <c r="K30" i="58"/>
  <c r="K31" i="58" s="1"/>
  <c r="B13" i="57" l="1"/>
  <c r="C13" i="57"/>
  <c r="D13" i="57"/>
  <c r="E13" i="57"/>
  <c r="F13" i="57"/>
  <c r="G13" i="57"/>
  <c r="H13" i="57"/>
  <c r="I13" i="57"/>
  <c r="J13" i="57"/>
  <c r="K13" i="57"/>
  <c r="B26" i="57"/>
  <c r="C26" i="57"/>
  <c r="D26" i="57"/>
  <c r="D28" i="57" s="1"/>
  <c r="D29" i="57" s="1"/>
  <c r="E26" i="57"/>
  <c r="E28" i="57" s="1"/>
  <c r="E29" i="57" s="1"/>
  <c r="F26" i="57"/>
  <c r="G26" i="57"/>
  <c r="H26" i="57"/>
  <c r="H28" i="57" s="1"/>
  <c r="H29" i="57" s="1"/>
  <c r="I26" i="57"/>
  <c r="I28" i="57" s="1"/>
  <c r="I29" i="57" s="1"/>
  <c r="J26" i="57"/>
  <c r="K26" i="57"/>
  <c r="B28" i="57"/>
  <c r="B29" i="57" s="1"/>
  <c r="C28" i="57"/>
  <c r="C29" i="57" s="1"/>
  <c r="F28" i="57"/>
  <c r="F29" i="57" s="1"/>
  <c r="G28" i="57"/>
  <c r="G29" i="57" s="1"/>
  <c r="J28" i="57"/>
  <c r="J29" i="57" s="1"/>
  <c r="K28" i="57"/>
  <c r="K29" i="57" s="1"/>
  <c r="J7" i="42" l="1"/>
  <c r="E125" i="51" l="1"/>
  <c r="I125" i="51" s="1"/>
  <c r="D125" i="51"/>
  <c r="H125" i="51" s="1"/>
  <c r="C125" i="51"/>
  <c r="G125" i="51" s="1"/>
  <c r="B125" i="51"/>
  <c r="I124" i="51"/>
  <c r="H124" i="51"/>
  <c r="G124" i="51"/>
  <c r="F124" i="51"/>
  <c r="I123" i="51"/>
  <c r="H123" i="51"/>
  <c r="G123" i="51"/>
  <c r="F123" i="51"/>
  <c r="I122" i="51"/>
  <c r="H122" i="51"/>
  <c r="G122" i="51"/>
  <c r="F122" i="51"/>
  <c r="I121" i="51"/>
  <c r="H121" i="51"/>
  <c r="G121" i="51"/>
  <c r="F121" i="51"/>
  <c r="I120" i="51"/>
  <c r="H120" i="51"/>
  <c r="G120" i="51"/>
  <c r="F120" i="51"/>
  <c r="I119" i="51"/>
  <c r="H119" i="51"/>
  <c r="G119" i="51"/>
  <c r="F119" i="51"/>
  <c r="I118" i="51"/>
  <c r="H118" i="51"/>
  <c r="G118" i="51"/>
  <c r="F118" i="51"/>
  <c r="I117" i="51"/>
  <c r="H117" i="51"/>
  <c r="G117" i="51"/>
  <c r="F117" i="51"/>
  <c r="I116" i="51"/>
  <c r="H116" i="51"/>
  <c r="G116" i="51"/>
  <c r="F116" i="51"/>
  <c r="I115" i="51"/>
  <c r="H115" i="51"/>
  <c r="G115" i="51"/>
  <c r="F115" i="51"/>
  <c r="I114" i="51"/>
  <c r="H114" i="51"/>
  <c r="G114" i="51"/>
  <c r="F114" i="51"/>
  <c r="I113" i="51"/>
  <c r="H113" i="51"/>
  <c r="G113" i="51"/>
  <c r="F113" i="51"/>
  <c r="I112" i="51"/>
  <c r="H112" i="51"/>
  <c r="G112" i="51"/>
  <c r="F112" i="51"/>
  <c r="I111" i="51"/>
  <c r="H111" i="51"/>
  <c r="G111" i="51"/>
  <c r="F111" i="51"/>
  <c r="I110" i="51"/>
  <c r="H110" i="51"/>
  <c r="G110" i="51"/>
  <c r="F110" i="51"/>
  <c r="I109" i="51"/>
  <c r="H109" i="51"/>
  <c r="G109" i="51"/>
  <c r="F109" i="51"/>
  <c r="I108" i="51"/>
  <c r="H108" i="51"/>
  <c r="G108" i="51"/>
  <c r="F108" i="51"/>
  <c r="I107" i="51"/>
  <c r="H107" i="51"/>
  <c r="G107" i="51"/>
  <c r="F107" i="51"/>
  <c r="I106" i="51"/>
  <c r="H106" i="51"/>
  <c r="G106" i="51"/>
  <c r="F106" i="51"/>
  <c r="I105" i="51"/>
  <c r="H105" i="51"/>
  <c r="G105" i="51"/>
  <c r="F105" i="51"/>
  <c r="I104" i="51"/>
  <c r="H104" i="51"/>
  <c r="G104" i="51"/>
  <c r="F104" i="51"/>
  <c r="I103" i="51"/>
  <c r="H103" i="51"/>
  <c r="G103" i="51"/>
  <c r="F103" i="51"/>
  <c r="I102" i="51"/>
  <c r="H102" i="51"/>
  <c r="G102" i="51"/>
  <c r="F102" i="51"/>
  <c r="I101" i="51"/>
  <c r="H101" i="51"/>
  <c r="G101" i="51"/>
  <c r="F101" i="51"/>
  <c r="I100" i="51"/>
  <c r="H100" i="51"/>
  <c r="G100" i="51"/>
  <c r="F100" i="51"/>
  <c r="I99" i="51"/>
  <c r="H99" i="51"/>
  <c r="G99" i="51"/>
  <c r="F99" i="51"/>
  <c r="I98" i="51"/>
  <c r="H98" i="51"/>
  <c r="G98" i="51"/>
  <c r="F98" i="51"/>
  <c r="E93" i="51"/>
  <c r="I93" i="51" s="1"/>
  <c r="D93" i="51"/>
  <c r="H93" i="51" s="1"/>
  <c r="C93" i="51"/>
  <c r="G93" i="51" s="1"/>
  <c r="B93" i="51"/>
  <c r="I92" i="51"/>
  <c r="H92" i="51"/>
  <c r="G92" i="51"/>
  <c r="F92" i="51"/>
  <c r="I91" i="51"/>
  <c r="H91" i="51"/>
  <c r="G91" i="51"/>
  <c r="F91" i="51"/>
  <c r="I90" i="51"/>
  <c r="H90" i="51"/>
  <c r="G90" i="51"/>
  <c r="F90" i="51"/>
  <c r="I89" i="51"/>
  <c r="H89" i="51"/>
  <c r="G89" i="51"/>
  <c r="F89" i="51"/>
  <c r="I88" i="51"/>
  <c r="H88" i="51"/>
  <c r="G88" i="51"/>
  <c r="F88" i="51"/>
  <c r="I87" i="51"/>
  <c r="H87" i="51"/>
  <c r="G87" i="51"/>
  <c r="F87" i="51"/>
  <c r="I86" i="51"/>
  <c r="H86" i="51"/>
  <c r="G86" i="51"/>
  <c r="F86" i="51"/>
  <c r="I85" i="51"/>
  <c r="H85" i="51"/>
  <c r="G85" i="51"/>
  <c r="F85" i="51"/>
  <c r="I84" i="51"/>
  <c r="H84" i="51"/>
  <c r="G84" i="51"/>
  <c r="F84" i="51"/>
  <c r="I83" i="51"/>
  <c r="H83" i="51"/>
  <c r="G83" i="51"/>
  <c r="F83" i="51"/>
  <c r="I82" i="51"/>
  <c r="H82" i="51"/>
  <c r="G82" i="51"/>
  <c r="F82" i="51"/>
  <c r="I81" i="51"/>
  <c r="H81" i="51"/>
  <c r="G81" i="51"/>
  <c r="F81" i="51"/>
  <c r="I80" i="51"/>
  <c r="H80" i="51"/>
  <c r="G80" i="51"/>
  <c r="F80" i="51"/>
  <c r="I79" i="51"/>
  <c r="H79" i="51"/>
  <c r="G79" i="51"/>
  <c r="F79" i="51"/>
  <c r="I78" i="51"/>
  <c r="H78" i="51"/>
  <c r="G78" i="51"/>
  <c r="F78" i="51"/>
  <c r="I77" i="51"/>
  <c r="H77" i="51"/>
  <c r="G77" i="51"/>
  <c r="F77" i="51"/>
  <c r="I76" i="51"/>
  <c r="H76" i="51"/>
  <c r="G76" i="51"/>
  <c r="F76" i="51"/>
  <c r="I75" i="51"/>
  <c r="H75" i="51"/>
  <c r="G75" i="51"/>
  <c r="F75" i="51"/>
  <c r="I74" i="51"/>
  <c r="H74" i="51"/>
  <c r="G74" i="51"/>
  <c r="F74" i="51"/>
  <c r="I73" i="51"/>
  <c r="H73" i="51"/>
  <c r="G73" i="51"/>
  <c r="F73" i="51"/>
  <c r="I72" i="51"/>
  <c r="H72" i="51"/>
  <c r="G72" i="51"/>
  <c r="F72" i="51"/>
  <c r="I71" i="51"/>
  <c r="H71" i="51"/>
  <c r="G71" i="51"/>
  <c r="F71" i="51"/>
  <c r="I70" i="51"/>
  <c r="H70" i="51"/>
  <c r="G70" i="51"/>
  <c r="F70" i="51"/>
  <c r="I69" i="51"/>
  <c r="H69" i="51"/>
  <c r="G69" i="51"/>
  <c r="F69" i="51"/>
  <c r="I68" i="51"/>
  <c r="H68" i="51"/>
  <c r="G68" i="51"/>
  <c r="F68" i="51"/>
  <c r="I67" i="51"/>
  <c r="H67" i="51"/>
  <c r="G67" i="51"/>
  <c r="F67" i="51"/>
  <c r="I66" i="51"/>
  <c r="H66" i="51"/>
  <c r="G66" i="51"/>
  <c r="F66" i="51"/>
  <c r="F62" i="51"/>
  <c r="E62" i="51"/>
  <c r="I62" i="51" s="1"/>
  <c r="D62" i="51"/>
  <c r="C62" i="51"/>
  <c r="B62" i="51"/>
  <c r="J61" i="51"/>
  <c r="I61" i="51"/>
  <c r="H61" i="51"/>
  <c r="G61" i="51"/>
  <c r="J60" i="51"/>
  <c r="I60" i="51"/>
  <c r="H60" i="51"/>
  <c r="G60" i="51"/>
  <c r="J59" i="51"/>
  <c r="I59" i="51"/>
  <c r="H59" i="51"/>
  <c r="G59" i="51"/>
  <c r="J58" i="51"/>
  <c r="I58" i="51"/>
  <c r="H58" i="51"/>
  <c r="G58" i="51"/>
  <c r="J57" i="51"/>
  <c r="I57" i="51"/>
  <c r="H57" i="51"/>
  <c r="G57" i="51"/>
  <c r="J56" i="51"/>
  <c r="I56" i="51"/>
  <c r="H56" i="51"/>
  <c r="G56" i="51"/>
  <c r="J55" i="51"/>
  <c r="I55" i="51"/>
  <c r="H55" i="51"/>
  <c r="G55" i="51"/>
  <c r="J54" i="51"/>
  <c r="I54" i="51"/>
  <c r="H54" i="51"/>
  <c r="G54" i="51"/>
  <c r="J53" i="51"/>
  <c r="I53" i="51"/>
  <c r="H53" i="51"/>
  <c r="G53" i="51"/>
  <c r="J52" i="51"/>
  <c r="I52" i="51"/>
  <c r="H52" i="51"/>
  <c r="G52" i="51"/>
  <c r="J51" i="51"/>
  <c r="I51" i="51"/>
  <c r="H51" i="51"/>
  <c r="G51" i="51"/>
  <c r="J50" i="51"/>
  <c r="I50" i="51"/>
  <c r="H50" i="51"/>
  <c r="G50" i="51"/>
  <c r="J49" i="51"/>
  <c r="I49" i="51"/>
  <c r="H49" i="51"/>
  <c r="G49" i="51"/>
  <c r="J48" i="51"/>
  <c r="I48" i="51"/>
  <c r="H48" i="51"/>
  <c r="G48" i="51"/>
  <c r="J47" i="51"/>
  <c r="I47" i="51"/>
  <c r="H47" i="51"/>
  <c r="G47" i="51"/>
  <c r="J46" i="51"/>
  <c r="I46" i="51"/>
  <c r="H46" i="51"/>
  <c r="G46" i="51"/>
  <c r="J45" i="51"/>
  <c r="I45" i="51"/>
  <c r="H45" i="51"/>
  <c r="G45" i="51"/>
  <c r="J44" i="51"/>
  <c r="I44" i="51"/>
  <c r="H44" i="51"/>
  <c r="G44" i="51"/>
  <c r="J43" i="51"/>
  <c r="I43" i="51"/>
  <c r="H43" i="51"/>
  <c r="G43" i="51"/>
  <c r="J42" i="51"/>
  <c r="I42" i="51"/>
  <c r="H42" i="51"/>
  <c r="G42" i="51"/>
  <c r="J41" i="51"/>
  <c r="I41" i="51"/>
  <c r="H41" i="51"/>
  <c r="G41" i="51"/>
  <c r="J40" i="51"/>
  <c r="I40" i="51"/>
  <c r="H40" i="51"/>
  <c r="G40" i="51"/>
  <c r="J39" i="51"/>
  <c r="I39" i="51"/>
  <c r="H39" i="51"/>
  <c r="G39" i="51"/>
  <c r="J38" i="51"/>
  <c r="I38" i="51"/>
  <c r="H38" i="51"/>
  <c r="G38" i="51"/>
  <c r="J37" i="51"/>
  <c r="I37" i="51"/>
  <c r="H37" i="51"/>
  <c r="G37" i="51"/>
  <c r="J36" i="51"/>
  <c r="I36" i="51"/>
  <c r="H36" i="51"/>
  <c r="G36" i="51"/>
  <c r="J35" i="51"/>
  <c r="I35" i="51"/>
  <c r="H35" i="51"/>
  <c r="G35" i="51"/>
  <c r="F31" i="51"/>
  <c r="E31" i="51"/>
  <c r="D31" i="51"/>
  <c r="H31" i="51" s="1"/>
  <c r="C31" i="51"/>
  <c r="B31" i="51"/>
  <c r="J30" i="51"/>
  <c r="I30" i="51"/>
  <c r="H30" i="51"/>
  <c r="G30" i="51"/>
  <c r="J29" i="51"/>
  <c r="I29" i="51"/>
  <c r="H29" i="51"/>
  <c r="G29" i="51"/>
  <c r="J28" i="51"/>
  <c r="I28" i="51"/>
  <c r="H28" i="51"/>
  <c r="G28" i="51"/>
  <c r="J27" i="51"/>
  <c r="I27" i="51"/>
  <c r="H27" i="51"/>
  <c r="G27" i="51"/>
  <c r="J26" i="51"/>
  <c r="I26" i="51"/>
  <c r="H26" i="51"/>
  <c r="G26" i="51"/>
  <c r="J25" i="51"/>
  <c r="I25" i="51"/>
  <c r="H25" i="51"/>
  <c r="G25" i="51"/>
  <c r="J24" i="51"/>
  <c r="I24" i="51"/>
  <c r="H24" i="51"/>
  <c r="G24" i="51"/>
  <c r="J23" i="51"/>
  <c r="I23" i="51"/>
  <c r="H23" i="51"/>
  <c r="G23" i="51"/>
  <c r="J22" i="51"/>
  <c r="I22" i="51"/>
  <c r="H22" i="51"/>
  <c r="G22" i="51"/>
  <c r="J21" i="51"/>
  <c r="I21" i="51"/>
  <c r="H21" i="51"/>
  <c r="G21" i="51"/>
  <c r="J20" i="51"/>
  <c r="I20" i="51"/>
  <c r="H20" i="51"/>
  <c r="G20" i="51"/>
  <c r="J19" i="51"/>
  <c r="I19" i="51"/>
  <c r="H19" i="51"/>
  <c r="G19" i="51"/>
  <c r="J18" i="51"/>
  <c r="I18" i="51"/>
  <c r="H18" i="51"/>
  <c r="G18" i="51"/>
  <c r="J17" i="51"/>
  <c r="I17" i="51"/>
  <c r="H17" i="51"/>
  <c r="G17" i="51"/>
  <c r="J16" i="51"/>
  <c r="I16" i="51"/>
  <c r="H16" i="51"/>
  <c r="G16" i="51"/>
  <c r="J15" i="51"/>
  <c r="I15" i="51"/>
  <c r="H15" i="51"/>
  <c r="G15" i="51"/>
  <c r="J14" i="51"/>
  <c r="I14" i="51"/>
  <c r="H14" i="51"/>
  <c r="G14" i="51"/>
  <c r="J13" i="51"/>
  <c r="I13" i="51"/>
  <c r="H13" i="51"/>
  <c r="G13" i="51"/>
  <c r="J12" i="51"/>
  <c r="I12" i="51"/>
  <c r="H12" i="51"/>
  <c r="G12" i="51"/>
  <c r="J11" i="51"/>
  <c r="I11" i="51"/>
  <c r="H11" i="51"/>
  <c r="G11" i="51"/>
  <c r="J10" i="51"/>
  <c r="I10" i="51"/>
  <c r="H10" i="51"/>
  <c r="G10" i="51"/>
  <c r="J9" i="51"/>
  <c r="I9" i="51"/>
  <c r="H9" i="51"/>
  <c r="G9" i="51"/>
  <c r="J8" i="51"/>
  <c r="I8" i="51"/>
  <c r="H8" i="51"/>
  <c r="G8" i="51"/>
  <c r="J7" i="51"/>
  <c r="I7" i="51"/>
  <c r="H7" i="51"/>
  <c r="G7" i="51"/>
  <c r="J6" i="51"/>
  <c r="I6" i="51"/>
  <c r="H6" i="51"/>
  <c r="G6" i="51"/>
  <c r="J5" i="51"/>
  <c r="I5" i="51"/>
  <c r="H5" i="51"/>
  <c r="G5" i="51"/>
  <c r="J4" i="51"/>
  <c r="I4" i="51"/>
  <c r="H4" i="51"/>
  <c r="G4" i="51"/>
  <c r="E124" i="50"/>
  <c r="I124" i="50" s="1"/>
  <c r="D124" i="50"/>
  <c r="H124" i="50" s="1"/>
  <c r="C124" i="50"/>
  <c r="G124" i="50" s="1"/>
  <c r="B124" i="50"/>
  <c r="F124" i="50" s="1"/>
  <c r="I123" i="50"/>
  <c r="H123" i="50"/>
  <c r="G123" i="50"/>
  <c r="F123" i="50"/>
  <c r="I122" i="50"/>
  <c r="H122" i="50"/>
  <c r="G122" i="50"/>
  <c r="F122" i="50"/>
  <c r="I121" i="50"/>
  <c r="H121" i="50"/>
  <c r="G121" i="50"/>
  <c r="F121" i="50"/>
  <c r="I120" i="50"/>
  <c r="H120" i="50"/>
  <c r="G120" i="50"/>
  <c r="F120" i="50"/>
  <c r="I119" i="50"/>
  <c r="H119" i="50"/>
  <c r="G119" i="50"/>
  <c r="F119" i="50"/>
  <c r="I118" i="50"/>
  <c r="H118" i="50"/>
  <c r="G118" i="50"/>
  <c r="F118" i="50"/>
  <c r="I117" i="50"/>
  <c r="H117" i="50"/>
  <c r="G117" i="50"/>
  <c r="F117" i="50"/>
  <c r="I116" i="50"/>
  <c r="H116" i="50"/>
  <c r="G116" i="50"/>
  <c r="F116" i="50"/>
  <c r="I115" i="50"/>
  <c r="H115" i="50"/>
  <c r="G115" i="50"/>
  <c r="F115" i="50"/>
  <c r="I114" i="50"/>
  <c r="H114" i="50"/>
  <c r="G114" i="50"/>
  <c r="F114" i="50"/>
  <c r="I113" i="50"/>
  <c r="H113" i="50"/>
  <c r="G113" i="50"/>
  <c r="F113" i="50"/>
  <c r="I112" i="50"/>
  <c r="H112" i="50"/>
  <c r="G112" i="50"/>
  <c r="F112" i="50"/>
  <c r="I111" i="50"/>
  <c r="H111" i="50"/>
  <c r="G111" i="50"/>
  <c r="F111" i="50"/>
  <c r="I110" i="50"/>
  <c r="H110" i="50"/>
  <c r="G110" i="50"/>
  <c r="F110" i="50"/>
  <c r="I109" i="50"/>
  <c r="H109" i="50"/>
  <c r="G109" i="50"/>
  <c r="F109" i="50"/>
  <c r="I108" i="50"/>
  <c r="H108" i="50"/>
  <c r="G108" i="50"/>
  <c r="F108" i="50"/>
  <c r="I107" i="50"/>
  <c r="H107" i="50"/>
  <c r="G107" i="50"/>
  <c r="F107" i="50"/>
  <c r="I106" i="50"/>
  <c r="H106" i="50"/>
  <c r="G106" i="50"/>
  <c r="F106" i="50"/>
  <c r="I105" i="50"/>
  <c r="H105" i="50"/>
  <c r="G105" i="50"/>
  <c r="F105" i="50"/>
  <c r="I104" i="50"/>
  <c r="H104" i="50"/>
  <c r="G104" i="50"/>
  <c r="F104" i="50"/>
  <c r="I103" i="50"/>
  <c r="H103" i="50"/>
  <c r="G103" i="50"/>
  <c r="F103" i="50"/>
  <c r="I102" i="50"/>
  <c r="H102" i="50"/>
  <c r="G102" i="50"/>
  <c r="F102" i="50"/>
  <c r="I101" i="50"/>
  <c r="H101" i="50"/>
  <c r="G101" i="50"/>
  <c r="F101" i="50"/>
  <c r="I100" i="50"/>
  <c r="H100" i="50"/>
  <c r="G100" i="50"/>
  <c r="F100" i="50"/>
  <c r="I99" i="50"/>
  <c r="H99" i="50"/>
  <c r="G99" i="50"/>
  <c r="F99" i="50"/>
  <c r="I98" i="50"/>
  <c r="H98" i="50"/>
  <c r="G98" i="50"/>
  <c r="F98" i="50"/>
  <c r="I97" i="50"/>
  <c r="H97" i="50"/>
  <c r="G97" i="50"/>
  <c r="F97" i="50"/>
  <c r="E93" i="50"/>
  <c r="I93" i="50" s="1"/>
  <c r="D93" i="50"/>
  <c r="H93" i="50" s="1"/>
  <c r="C93" i="50"/>
  <c r="G93" i="50" s="1"/>
  <c r="B93" i="50"/>
  <c r="F93" i="50" s="1"/>
  <c r="I92" i="50"/>
  <c r="H92" i="50"/>
  <c r="G92" i="50"/>
  <c r="F92" i="50"/>
  <c r="I91" i="50"/>
  <c r="H91" i="50"/>
  <c r="G91" i="50"/>
  <c r="F91" i="50"/>
  <c r="I90" i="50"/>
  <c r="H90" i="50"/>
  <c r="G90" i="50"/>
  <c r="F90" i="50"/>
  <c r="I89" i="50"/>
  <c r="H89" i="50"/>
  <c r="G89" i="50"/>
  <c r="F89" i="50"/>
  <c r="I88" i="50"/>
  <c r="H88" i="50"/>
  <c r="G88" i="50"/>
  <c r="F88" i="50"/>
  <c r="I87" i="50"/>
  <c r="H87" i="50"/>
  <c r="G87" i="50"/>
  <c r="F87" i="50"/>
  <c r="I86" i="50"/>
  <c r="H86" i="50"/>
  <c r="G86" i="50"/>
  <c r="F86" i="50"/>
  <c r="I85" i="50"/>
  <c r="H85" i="50"/>
  <c r="G85" i="50"/>
  <c r="F85" i="50"/>
  <c r="I84" i="50"/>
  <c r="H84" i="50"/>
  <c r="G84" i="50"/>
  <c r="F84" i="50"/>
  <c r="I83" i="50"/>
  <c r="H83" i="50"/>
  <c r="G83" i="50"/>
  <c r="F83" i="50"/>
  <c r="I82" i="50"/>
  <c r="H82" i="50"/>
  <c r="G82" i="50"/>
  <c r="F82" i="50"/>
  <c r="I81" i="50"/>
  <c r="H81" i="50"/>
  <c r="G81" i="50"/>
  <c r="F81" i="50"/>
  <c r="I80" i="50"/>
  <c r="H80" i="50"/>
  <c r="G80" i="50"/>
  <c r="F80" i="50"/>
  <c r="I79" i="50"/>
  <c r="H79" i="50"/>
  <c r="G79" i="50"/>
  <c r="F79" i="50"/>
  <c r="I78" i="50"/>
  <c r="H78" i="50"/>
  <c r="G78" i="50"/>
  <c r="F78" i="50"/>
  <c r="I77" i="50"/>
  <c r="H77" i="50"/>
  <c r="G77" i="50"/>
  <c r="F77" i="50"/>
  <c r="I76" i="50"/>
  <c r="H76" i="50"/>
  <c r="G76" i="50"/>
  <c r="F76" i="50"/>
  <c r="I75" i="50"/>
  <c r="H75" i="50"/>
  <c r="G75" i="50"/>
  <c r="F75" i="50"/>
  <c r="I74" i="50"/>
  <c r="H74" i="50"/>
  <c r="G74" i="50"/>
  <c r="F74" i="50"/>
  <c r="I73" i="50"/>
  <c r="H73" i="50"/>
  <c r="G73" i="50"/>
  <c r="F73" i="50"/>
  <c r="I72" i="50"/>
  <c r="H72" i="50"/>
  <c r="G72" i="50"/>
  <c r="F72" i="50"/>
  <c r="I71" i="50"/>
  <c r="H71" i="50"/>
  <c r="G71" i="50"/>
  <c r="F71" i="50"/>
  <c r="I70" i="50"/>
  <c r="H70" i="50"/>
  <c r="G70" i="50"/>
  <c r="F70" i="50"/>
  <c r="I69" i="50"/>
  <c r="H69" i="50"/>
  <c r="G69" i="50"/>
  <c r="F69" i="50"/>
  <c r="I68" i="50"/>
  <c r="H68" i="50"/>
  <c r="G68" i="50"/>
  <c r="F68" i="50"/>
  <c r="I67" i="50"/>
  <c r="H67" i="50"/>
  <c r="G67" i="50"/>
  <c r="F67" i="50"/>
  <c r="I66" i="50"/>
  <c r="H66" i="50"/>
  <c r="G66" i="50"/>
  <c r="F66" i="50"/>
  <c r="F62" i="50"/>
  <c r="J62" i="50" s="1"/>
  <c r="E62" i="50"/>
  <c r="I62" i="50" s="1"/>
  <c r="D62" i="50"/>
  <c r="H62" i="50" s="1"/>
  <c r="C62" i="50"/>
  <c r="G62" i="50" s="1"/>
  <c r="B62" i="50"/>
  <c r="J61" i="50"/>
  <c r="I61" i="50"/>
  <c r="H61" i="50"/>
  <c r="G61" i="50"/>
  <c r="J60" i="50"/>
  <c r="I60" i="50"/>
  <c r="H60" i="50"/>
  <c r="G60" i="50"/>
  <c r="J59" i="50"/>
  <c r="I59" i="50"/>
  <c r="H59" i="50"/>
  <c r="G59" i="50"/>
  <c r="J58" i="50"/>
  <c r="I58" i="50"/>
  <c r="H58" i="50"/>
  <c r="G58" i="50"/>
  <c r="J57" i="50"/>
  <c r="I57" i="50"/>
  <c r="H57" i="50"/>
  <c r="G57" i="50"/>
  <c r="J56" i="50"/>
  <c r="I56" i="50"/>
  <c r="H56" i="50"/>
  <c r="G56" i="50"/>
  <c r="J55" i="50"/>
  <c r="I55" i="50"/>
  <c r="H55" i="50"/>
  <c r="G55" i="50"/>
  <c r="J54" i="50"/>
  <c r="I54" i="50"/>
  <c r="H54" i="50"/>
  <c r="G54" i="50"/>
  <c r="J53" i="50"/>
  <c r="I53" i="50"/>
  <c r="H53" i="50"/>
  <c r="G53" i="50"/>
  <c r="J52" i="50"/>
  <c r="I52" i="50"/>
  <c r="H52" i="50"/>
  <c r="G52" i="50"/>
  <c r="J51" i="50"/>
  <c r="I51" i="50"/>
  <c r="H51" i="50"/>
  <c r="G51" i="50"/>
  <c r="J50" i="50"/>
  <c r="I50" i="50"/>
  <c r="H50" i="50"/>
  <c r="G50" i="50"/>
  <c r="J49" i="50"/>
  <c r="I49" i="50"/>
  <c r="H49" i="50"/>
  <c r="G49" i="50"/>
  <c r="J48" i="50"/>
  <c r="I48" i="50"/>
  <c r="H48" i="50"/>
  <c r="G48" i="50"/>
  <c r="J47" i="50"/>
  <c r="I47" i="50"/>
  <c r="H47" i="50"/>
  <c r="G47" i="50"/>
  <c r="J46" i="50"/>
  <c r="I46" i="50"/>
  <c r="H46" i="50"/>
  <c r="G46" i="50"/>
  <c r="J45" i="50"/>
  <c r="I45" i="50"/>
  <c r="H45" i="50"/>
  <c r="G45" i="50"/>
  <c r="J44" i="50"/>
  <c r="I44" i="50"/>
  <c r="H44" i="50"/>
  <c r="G44" i="50"/>
  <c r="J43" i="50"/>
  <c r="I43" i="50"/>
  <c r="H43" i="50"/>
  <c r="G43" i="50"/>
  <c r="J42" i="50"/>
  <c r="I42" i="50"/>
  <c r="H42" i="50"/>
  <c r="G42" i="50"/>
  <c r="J41" i="50"/>
  <c r="I41" i="50"/>
  <c r="H41" i="50"/>
  <c r="G41" i="50"/>
  <c r="J40" i="50"/>
  <c r="I40" i="50"/>
  <c r="H40" i="50"/>
  <c r="G40" i="50"/>
  <c r="J39" i="50"/>
  <c r="I39" i="50"/>
  <c r="H39" i="50"/>
  <c r="G39" i="50"/>
  <c r="J38" i="50"/>
  <c r="I38" i="50"/>
  <c r="H38" i="50"/>
  <c r="G38" i="50"/>
  <c r="J37" i="50"/>
  <c r="I37" i="50"/>
  <c r="H37" i="50"/>
  <c r="G37" i="50"/>
  <c r="J36" i="50"/>
  <c r="I36" i="50"/>
  <c r="H36" i="50"/>
  <c r="G36" i="50"/>
  <c r="J35" i="50"/>
  <c r="I35" i="50"/>
  <c r="H35" i="50"/>
  <c r="G35" i="50"/>
  <c r="F31" i="50"/>
  <c r="E31" i="50"/>
  <c r="I31" i="50" s="1"/>
  <c r="D31" i="50"/>
  <c r="C31" i="50"/>
  <c r="B31" i="50"/>
  <c r="J30" i="50"/>
  <c r="I30" i="50"/>
  <c r="H30" i="50"/>
  <c r="G30" i="50"/>
  <c r="J29" i="50"/>
  <c r="I29" i="50"/>
  <c r="H29" i="50"/>
  <c r="G29" i="50"/>
  <c r="J28" i="50"/>
  <c r="I28" i="50"/>
  <c r="H28" i="50"/>
  <c r="G28" i="50"/>
  <c r="J27" i="50"/>
  <c r="I27" i="50"/>
  <c r="H27" i="50"/>
  <c r="G27" i="50"/>
  <c r="J26" i="50"/>
  <c r="I26" i="50"/>
  <c r="H26" i="50"/>
  <c r="G26" i="50"/>
  <c r="J25" i="50"/>
  <c r="I25" i="50"/>
  <c r="H25" i="50"/>
  <c r="G25" i="50"/>
  <c r="J24" i="50"/>
  <c r="I24" i="50"/>
  <c r="H24" i="50"/>
  <c r="G24" i="50"/>
  <c r="J23" i="50"/>
  <c r="I23" i="50"/>
  <c r="H23" i="50"/>
  <c r="G23" i="50"/>
  <c r="J22" i="50"/>
  <c r="I22" i="50"/>
  <c r="H22" i="50"/>
  <c r="G22" i="50"/>
  <c r="J21" i="50"/>
  <c r="I21" i="50"/>
  <c r="H21" i="50"/>
  <c r="G21" i="50"/>
  <c r="J20" i="50"/>
  <c r="I20" i="50"/>
  <c r="H20" i="50"/>
  <c r="G20" i="50"/>
  <c r="J19" i="50"/>
  <c r="I19" i="50"/>
  <c r="H19" i="50"/>
  <c r="G19" i="50"/>
  <c r="J18" i="50"/>
  <c r="I18" i="50"/>
  <c r="H18" i="50"/>
  <c r="G18" i="50"/>
  <c r="J17" i="50"/>
  <c r="I17" i="50"/>
  <c r="H17" i="50"/>
  <c r="G17" i="50"/>
  <c r="J16" i="50"/>
  <c r="I16" i="50"/>
  <c r="H16" i="50"/>
  <c r="G16" i="50"/>
  <c r="J15" i="50"/>
  <c r="I15" i="50"/>
  <c r="H15" i="50"/>
  <c r="G15" i="50"/>
  <c r="J14" i="50"/>
  <c r="I14" i="50"/>
  <c r="H14" i="50"/>
  <c r="G14" i="50"/>
  <c r="J13" i="50"/>
  <c r="I13" i="50"/>
  <c r="H13" i="50"/>
  <c r="G13" i="50"/>
  <c r="J12" i="50"/>
  <c r="I12" i="50"/>
  <c r="H12" i="50"/>
  <c r="G12" i="50"/>
  <c r="J11" i="50"/>
  <c r="I11" i="50"/>
  <c r="H11" i="50"/>
  <c r="G11" i="50"/>
  <c r="J10" i="50"/>
  <c r="I10" i="50"/>
  <c r="H10" i="50"/>
  <c r="G10" i="50"/>
  <c r="J9" i="50"/>
  <c r="I9" i="50"/>
  <c r="H9" i="50"/>
  <c r="G9" i="50"/>
  <c r="J8" i="50"/>
  <c r="I8" i="50"/>
  <c r="H8" i="50"/>
  <c r="G8" i="50"/>
  <c r="J7" i="50"/>
  <c r="I7" i="50"/>
  <c r="H7" i="50"/>
  <c r="G7" i="50"/>
  <c r="J6" i="50"/>
  <c r="I6" i="50"/>
  <c r="H6" i="50"/>
  <c r="G6" i="50"/>
  <c r="J5" i="50"/>
  <c r="I5" i="50"/>
  <c r="H5" i="50"/>
  <c r="G5" i="50"/>
  <c r="J4" i="50"/>
  <c r="I4" i="50"/>
  <c r="H4" i="50"/>
  <c r="G4" i="50"/>
  <c r="E93" i="49"/>
  <c r="D93" i="49"/>
  <c r="H93" i="49" s="1"/>
  <c r="C93" i="49"/>
  <c r="G93" i="49" s="1"/>
  <c r="B93" i="49"/>
  <c r="F93" i="49" s="1"/>
  <c r="I92" i="49"/>
  <c r="H92" i="49"/>
  <c r="G92" i="49"/>
  <c r="F92" i="49"/>
  <c r="I91" i="49"/>
  <c r="H91" i="49"/>
  <c r="G91" i="49"/>
  <c r="F91" i="49"/>
  <c r="I90" i="49"/>
  <c r="H90" i="49"/>
  <c r="G90" i="49"/>
  <c r="F90" i="49"/>
  <c r="I89" i="49"/>
  <c r="H89" i="49"/>
  <c r="G89" i="49"/>
  <c r="F89" i="49"/>
  <c r="I88" i="49"/>
  <c r="H88" i="49"/>
  <c r="G88" i="49"/>
  <c r="F88" i="49"/>
  <c r="I87" i="49"/>
  <c r="H87" i="49"/>
  <c r="G87" i="49"/>
  <c r="F87" i="49"/>
  <c r="I86" i="49"/>
  <c r="H86" i="49"/>
  <c r="G86" i="49"/>
  <c r="F86" i="49"/>
  <c r="I85" i="49"/>
  <c r="H85" i="49"/>
  <c r="G85" i="49"/>
  <c r="F85" i="49"/>
  <c r="I84" i="49"/>
  <c r="H84" i="49"/>
  <c r="G84" i="49"/>
  <c r="F84" i="49"/>
  <c r="I83" i="49"/>
  <c r="H83" i="49"/>
  <c r="G83" i="49"/>
  <c r="F83" i="49"/>
  <c r="I82" i="49"/>
  <c r="H82" i="49"/>
  <c r="G82" i="49"/>
  <c r="F82" i="49"/>
  <c r="I81" i="49"/>
  <c r="H81" i="49"/>
  <c r="G81" i="49"/>
  <c r="F81" i="49"/>
  <c r="I80" i="49"/>
  <c r="H80" i="49"/>
  <c r="G80" i="49"/>
  <c r="F80" i="49"/>
  <c r="I79" i="49"/>
  <c r="H79" i="49"/>
  <c r="G79" i="49"/>
  <c r="F79" i="49"/>
  <c r="I78" i="49"/>
  <c r="H78" i="49"/>
  <c r="G78" i="49"/>
  <c r="F78" i="49"/>
  <c r="I77" i="49"/>
  <c r="H77" i="49"/>
  <c r="G77" i="49"/>
  <c r="F77" i="49"/>
  <c r="I76" i="49"/>
  <c r="H76" i="49"/>
  <c r="G76" i="49"/>
  <c r="F76" i="49"/>
  <c r="I75" i="49"/>
  <c r="H75" i="49"/>
  <c r="G75" i="49"/>
  <c r="F75" i="49"/>
  <c r="I74" i="49"/>
  <c r="H74" i="49"/>
  <c r="G74" i="49"/>
  <c r="F74" i="49"/>
  <c r="I73" i="49"/>
  <c r="H73" i="49"/>
  <c r="G73" i="49"/>
  <c r="F73" i="49"/>
  <c r="I72" i="49"/>
  <c r="H72" i="49"/>
  <c r="G72" i="49"/>
  <c r="F72" i="49"/>
  <c r="I71" i="49"/>
  <c r="H71" i="49"/>
  <c r="G71" i="49"/>
  <c r="F71" i="49"/>
  <c r="I70" i="49"/>
  <c r="H70" i="49"/>
  <c r="G70" i="49"/>
  <c r="F70" i="49"/>
  <c r="I69" i="49"/>
  <c r="H69" i="49"/>
  <c r="G69" i="49"/>
  <c r="F69" i="49"/>
  <c r="I68" i="49"/>
  <c r="H68" i="49"/>
  <c r="G68" i="49"/>
  <c r="F68" i="49"/>
  <c r="I67" i="49"/>
  <c r="H67" i="49"/>
  <c r="G67" i="49"/>
  <c r="F67" i="49"/>
  <c r="I66" i="49"/>
  <c r="H66" i="49"/>
  <c r="G66" i="49"/>
  <c r="F66" i="49"/>
  <c r="F62" i="49"/>
  <c r="J62" i="49" s="1"/>
  <c r="E62" i="49"/>
  <c r="I62" i="49" s="1"/>
  <c r="D62" i="49"/>
  <c r="H62" i="49" s="1"/>
  <c r="C62" i="49"/>
  <c r="G62" i="49" s="1"/>
  <c r="B62" i="49"/>
  <c r="J61" i="49"/>
  <c r="I61" i="49"/>
  <c r="H61" i="49"/>
  <c r="G61" i="49"/>
  <c r="J60" i="49"/>
  <c r="I60" i="49"/>
  <c r="H60" i="49"/>
  <c r="G60" i="49"/>
  <c r="J59" i="49"/>
  <c r="I59" i="49"/>
  <c r="H59" i="49"/>
  <c r="G59" i="49"/>
  <c r="J58" i="49"/>
  <c r="I58" i="49"/>
  <c r="H58" i="49"/>
  <c r="G58" i="49"/>
  <c r="J57" i="49"/>
  <c r="I57" i="49"/>
  <c r="H57" i="49"/>
  <c r="G57" i="49"/>
  <c r="J56" i="49"/>
  <c r="I56" i="49"/>
  <c r="H56" i="49"/>
  <c r="G56" i="49"/>
  <c r="J55" i="49"/>
  <c r="I55" i="49"/>
  <c r="H55" i="49"/>
  <c r="G55" i="49"/>
  <c r="J54" i="49"/>
  <c r="I54" i="49"/>
  <c r="H54" i="49"/>
  <c r="G54" i="49"/>
  <c r="J53" i="49"/>
  <c r="I53" i="49"/>
  <c r="H53" i="49"/>
  <c r="G53" i="49"/>
  <c r="J52" i="49"/>
  <c r="I52" i="49"/>
  <c r="H52" i="49"/>
  <c r="G52" i="49"/>
  <c r="J51" i="49"/>
  <c r="I51" i="49"/>
  <c r="H51" i="49"/>
  <c r="G51" i="49"/>
  <c r="J50" i="49"/>
  <c r="I50" i="49"/>
  <c r="H50" i="49"/>
  <c r="G50" i="49"/>
  <c r="J49" i="49"/>
  <c r="I49" i="49"/>
  <c r="H49" i="49"/>
  <c r="G49" i="49"/>
  <c r="J48" i="49"/>
  <c r="I48" i="49"/>
  <c r="H48" i="49"/>
  <c r="G48" i="49"/>
  <c r="J47" i="49"/>
  <c r="I47" i="49"/>
  <c r="H47" i="49"/>
  <c r="G47" i="49"/>
  <c r="J46" i="49"/>
  <c r="I46" i="49"/>
  <c r="H46" i="49"/>
  <c r="G46" i="49"/>
  <c r="J45" i="49"/>
  <c r="I45" i="49"/>
  <c r="H45" i="49"/>
  <c r="G45" i="49"/>
  <c r="J44" i="49"/>
  <c r="I44" i="49"/>
  <c r="H44" i="49"/>
  <c r="G44" i="49"/>
  <c r="J43" i="49"/>
  <c r="I43" i="49"/>
  <c r="H43" i="49"/>
  <c r="G43" i="49"/>
  <c r="J42" i="49"/>
  <c r="I42" i="49"/>
  <c r="H42" i="49"/>
  <c r="G42" i="49"/>
  <c r="J41" i="49"/>
  <c r="I41" i="49"/>
  <c r="H41" i="49"/>
  <c r="G41" i="49"/>
  <c r="J40" i="49"/>
  <c r="I40" i="49"/>
  <c r="H40" i="49"/>
  <c r="G40" i="49"/>
  <c r="J39" i="49"/>
  <c r="I39" i="49"/>
  <c r="H39" i="49"/>
  <c r="G39" i="49"/>
  <c r="J38" i="49"/>
  <c r="I38" i="49"/>
  <c r="H38" i="49"/>
  <c r="G38" i="49"/>
  <c r="J37" i="49"/>
  <c r="I37" i="49"/>
  <c r="H37" i="49"/>
  <c r="G37" i="49"/>
  <c r="J36" i="49"/>
  <c r="I36" i="49"/>
  <c r="H36" i="49"/>
  <c r="G36" i="49"/>
  <c r="J35" i="49"/>
  <c r="I35" i="49"/>
  <c r="H35" i="49"/>
  <c r="G35" i="49"/>
  <c r="F31" i="49"/>
  <c r="E31" i="49"/>
  <c r="D31" i="49"/>
  <c r="C31" i="49"/>
  <c r="B31" i="49"/>
  <c r="J30" i="49"/>
  <c r="I30" i="49"/>
  <c r="H30" i="49"/>
  <c r="G30" i="49"/>
  <c r="J29" i="49"/>
  <c r="I29" i="49"/>
  <c r="H29" i="49"/>
  <c r="G29" i="49"/>
  <c r="J28" i="49"/>
  <c r="I28" i="49"/>
  <c r="H28" i="49"/>
  <c r="G28" i="49"/>
  <c r="J27" i="49"/>
  <c r="I27" i="49"/>
  <c r="H27" i="49"/>
  <c r="G27" i="49"/>
  <c r="J26" i="49"/>
  <c r="I26" i="49"/>
  <c r="H26" i="49"/>
  <c r="G26" i="49"/>
  <c r="J25" i="49"/>
  <c r="I25" i="49"/>
  <c r="H25" i="49"/>
  <c r="G25" i="49"/>
  <c r="J24" i="49"/>
  <c r="I24" i="49"/>
  <c r="H24" i="49"/>
  <c r="G24" i="49"/>
  <c r="J23" i="49"/>
  <c r="I23" i="49"/>
  <c r="H23" i="49"/>
  <c r="G23" i="49"/>
  <c r="J22" i="49"/>
  <c r="I22" i="49"/>
  <c r="H22" i="49"/>
  <c r="G22" i="49"/>
  <c r="J21" i="49"/>
  <c r="I21" i="49"/>
  <c r="H21" i="49"/>
  <c r="G21" i="49"/>
  <c r="J20" i="49"/>
  <c r="I20" i="49"/>
  <c r="H20" i="49"/>
  <c r="G20" i="49"/>
  <c r="J19" i="49"/>
  <c r="I19" i="49"/>
  <c r="H19" i="49"/>
  <c r="G19" i="49"/>
  <c r="J18" i="49"/>
  <c r="I18" i="49"/>
  <c r="H18" i="49"/>
  <c r="G18" i="49"/>
  <c r="J17" i="49"/>
  <c r="I17" i="49"/>
  <c r="H17" i="49"/>
  <c r="G17" i="49"/>
  <c r="J16" i="49"/>
  <c r="I16" i="49"/>
  <c r="H16" i="49"/>
  <c r="G16" i="49"/>
  <c r="J15" i="49"/>
  <c r="I15" i="49"/>
  <c r="H15" i="49"/>
  <c r="G15" i="49"/>
  <c r="J14" i="49"/>
  <c r="I14" i="49"/>
  <c r="H14" i="49"/>
  <c r="G14" i="49"/>
  <c r="J13" i="49"/>
  <c r="I13" i="49"/>
  <c r="H13" i="49"/>
  <c r="G13" i="49"/>
  <c r="J12" i="49"/>
  <c r="I12" i="49"/>
  <c r="H12" i="49"/>
  <c r="G12" i="49"/>
  <c r="J11" i="49"/>
  <c r="I11" i="49"/>
  <c r="H11" i="49"/>
  <c r="G11" i="49"/>
  <c r="J10" i="49"/>
  <c r="I10" i="49"/>
  <c r="H10" i="49"/>
  <c r="G10" i="49"/>
  <c r="J9" i="49"/>
  <c r="I9" i="49"/>
  <c r="H9" i="49"/>
  <c r="G9" i="49"/>
  <c r="J8" i="49"/>
  <c r="I8" i="49"/>
  <c r="H8" i="49"/>
  <c r="G8" i="49"/>
  <c r="J7" i="49"/>
  <c r="I7" i="49"/>
  <c r="H7" i="49"/>
  <c r="G7" i="49"/>
  <c r="J6" i="49"/>
  <c r="I6" i="49"/>
  <c r="H6" i="49"/>
  <c r="G6" i="49"/>
  <c r="J5" i="49"/>
  <c r="I5" i="49"/>
  <c r="H5" i="49"/>
  <c r="G5" i="49"/>
  <c r="J4" i="49"/>
  <c r="I4" i="49"/>
  <c r="H4" i="49"/>
  <c r="G4" i="49"/>
  <c r="I31" i="49" l="1"/>
  <c r="I93" i="49"/>
  <c r="J31" i="49"/>
  <c r="G31" i="49"/>
  <c r="J31" i="50"/>
  <c r="G31" i="50"/>
  <c r="G62" i="51"/>
  <c r="J62" i="51"/>
  <c r="F93" i="51"/>
  <c r="F125" i="51"/>
  <c r="J31" i="51"/>
  <c r="G31" i="51"/>
  <c r="I31" i="51"/>
  <c r="H62" i="51"/>
  <c r="H31" i="50"/>
  <c r="H31" i="49"/>
  <c r="C45" i="39"/>
  <c r="D47" i="1" l="1"/>
  <c r="E47" i="1"/>
  <c r="F47" i="1"/>
  <c r="G47" i="1"/>
  <c r="H47" i="1"/>
  <c r="I47" i="1"/>
  <c r="J47" i="1"/>
  <c r="D46" i="1"/>
  <c r="E46" i="1"/>
  <c r="F46" i="1"/>
  <c r="G46" i="1"/>
  <c r="H46" i="1"/>
  <c r="I46" i="1"/>
  <c r="J46" i="1"/>
  <c r="D45" i="1"/>
  <c r="E45" i="1"/>
  <c r="F45" i="1"/>
  <c r="G45" i="1"/>
  <c r="H45" i="1"/>
  <c r="I45" i="1"/>
  <c r="J45" i="1"/>
  <c r="D44" i="1"/>
  <c r="E44" i="1"/>
  <c r="F44" i="1"/>
  <c r="G44" i="1"/>
  <c r="H44" i="1"/>
  <c r="I44" i="1"/>
  <c r="J44" i="1"/>
  <c r="C47" i="1"/>
  <c r="C46" i="1"/>
  <c r="C45" i="1"/>
  <c r="C44" i="1"/>
  <c r="C43" i="1"/>
  <c r="K43" i="1" s="1"/>
  <c r="C38" i="1"/>
  <c r="C33" i="1"/>
  <c r="C28" i="1"/>
  <c r="C23" i="1"/>
  <c r="C18" i="1"/>
  <c r="C13" i="1"/>
  <c r="C8" i="1"/>
  <c r="L15" i="1"/>
  <c r="K4" i="1"/>
  <c r="J38" i="1"/>
  <c r="I38" i="1"/>
  <c r="H38" i="1"/>
  <c r="G38" i="1"/>
  <c r="F38" i="1"/>
  <c r="E38" i="1"/>
  <c r="K38" i="1" s="1"/>
  <c r="D38" i="1"/>
  <c r="L38" i="1" s="1"/>
  <c r="L37" i="1"/>
  <c r="K37" i="1"/>
  <c r="L36" i="1"/>
  <c r="K36" i="1"/>
  <c r="L35" i="1"/>
  <c r="K35" i="1"/>
  <c r="L34" i="1"/>
  <c r="K34" i="1"/>
  <c r="J43" i="1"/>
  <c r="I43" i="1"/>
  <c r="H43" i="1"/>
  <c r="G43" i="1"/>
  <c r="F43" i="1"/>
  <c r="E43" i="1"/>
  <c r="D43" i="1"/>
  <c r="L42" i="1"/>
  <c r="K42" i="1"/>
  <c r="L41" i="1"/>
  <c r="K41" i="1"/>
  <c r="L40" i="1"/>
  <c r="K40" i="1"/>
  <c r="L39" i="1"/>
  <c r="K39" i="1"/>
  <c r="L43" i="1" l="1"/>
  <c r="C48" i="1"/>
  <c r="L44" i="1"/>
  <c r="K45" i="1"/>
  <c r="L46" i="1"/>
  <c r="L45" i="1"/>
  <c r="K46" i="1"/>
  <c r="L47" i="1"/>
  <c r="K44" i="1"/>
  <c r="K47" i="1"/>
  <c r="K7" i="42" l="1"/>
  <c r="I7" i="42"/>
  <c r="H7" i="42"/>
  <c r="G7" i="42"/>
  <c r="F7" i="42"/>
  <c r="E7" i="42"/>
  <c r="D7" i="42"/>
  <c r="C7" i="42"/>
  <c r="B7" i="42"/>
  <c r="J18" i="40"/>
  <c r="I18" i="40"/>
  <c r="H18" i="40"/>
  <c r="G18" i="40"/>
  <c r="F18" i="40"/>
  <c r="E18" i="40"/>
  <c r="D18" i="40"/>
  <c r="C18" i="40"/>
  <c r="J17" i="40"/>
  <c r="I17" i="40"/>
  <c r="H17" i="40"/>
  <c r="G17" i="40"/>
  <c r="F17" i="40"/>
  <c r="E17" i="40"/>
  <c r="D17" i="40"/>
  <c r="C17" i="40"/>
  <c r="J16" i="40"/>
  <c r="I16" i="40"/>
  <c r="H16" i="40"/>
  <c r="G16" i="40"/>
  <c r="F16" i="40"/>
  <c r="E16" i="40"/>
  <c r="D16" i="40"/>
  <c r="C16" i="40"/>
  <c r="J15" i="40"/>
  <c r="I15" i="40"/>
  <c r="I19" i="40" s="1"/>
  <c r="H15" i="40"/>
  <c r="H19" i="40" s="1"/>
  <c r="G15" i="40"/>
  <c r="G19" i="40" s="1"/>
  <c r="F15" i="40"/>
  <c r="F19" i="40" s="1"/>
  <c r="E15" i="40"/>
  <c r="E19" i="40" s="1"/>
  <c r="D15" i="40"/>
  <c r="D19" i="40" s="1"/>
  <c r="C15" i="40"/>
  <c r="C19" i="40" s="1"/>
  <c r="J14" i="40"/>
  <c r="I14" i="40"/>
  <c r="H14" i="40"/>
  <c r="G14" i="40"/>
  <c r="F14" i="40"/>
  <c r="E14" i="40"/>
  <c r="D14" i="40"/>
  <c r="C14" i="40"/>
  <c r="J9" i="40"/>
  <c r="I9" i="40"/>
  <c r="H9" i="40"/>
  <c r="G9" i="40"/>
  <c r="F9" i="40"/>
  <c r="E9" i="40"/>
  <c r="D9" i="40"/>
  <c r="C9" i="40"/>
  <c r="I48" i="39"/>
  <c r="H48" i="39"/>
  <c r="G48" i="39"/>
  <c r="E48" i="39"/>
  <c r="D48" i="39"/>
  <c r="C48" i="39"/>
  <c r="K48" i="39" s="1"/>
  <c r="J47" i="39"/>
  <c r="I47" i="39"/>
  <c r="H47" i="39"/>
  <c r="G47" i="39"/>
  <c r="F47" i="39"/>
  <c r="E47" i="39"/>
  <c r="D47" i="39"/>
  <c r="L47" i="39" s="1"/>
  <c r="C47" i="39"/>
  <c r="K47" i="39" s="1"/>
  <c r="J46" i="39"/>
  <c r="I46" i="39"/>
  <c r="H46" i="39"/>
  <c r="G46" i="39"/>
  <c r="F46" i="39"/>
  <c r="E46" i="39"/>
  <c r="D46" i="39"/>
  <c r="L46" i="39" s="1"/>
  <c r="C46" i="39"/>
  <c r="K46" i="39" s="1"/>
  <c r="J45" i="39"/>
  <c r="I45" i="39"/>
  <c r="H45" i="39"/>
  <c r="G45" i="39"/>
  <c r="F45" i="39"/>
  <c r="E45" i="39"/>
  <c r="D45" i="39"/>
  <c r="L45" i="39" s="1"/>
  <c r="K45" i="39"/>
  <c r="J44" i="39"/>
  <c r="I44" i="39"/>
  <c r="H44" i="39"/>
  <c r="G44" i="39"/>
  <c r="F44" i="39"/>
  <c r="E44" i="39"/>
  <c r="D44" i="39"/>
  <c r="L44" i="39" s="1"/>
  <c r="C44" i="39"/>
  <c r="K44" i="39" s="1"/>
  <c r="K43" i="39"/>
  <c r="J43" i="39"/>
  <c r="H43" i="39"/>
  <c r="F43" i="39"/>
  <c r="L43" i="39" s="1"/>
  <c r="D43" i="39"/>
  <c r="L42" i="39"/>
  <c r="K42" i="39"/>
  <c r="L41" i="39"/>
  <c r="K41" i="39"/>
  <c r="L40" i="39"/>
  <c r="K40" i="39"/>
  <c r="L39" i="39"/>
  <c r="K39" i="39"/>
  <c r="K38" i="39"/>
  <c r="J38" i="39"/>
  <c r="H38" i="39"/>
  <c r="F38" i="39"/>
  <c r="L38" i="39" s="1"/>
  <c r="D38" i="39"/>
  <c r="L37" i="39"/>
  <c r="K37" i="39"/>
  <c r="L36" i="39"/>
  <c r="K36" i="39"/>
  <c r="L35" i="39"/>
  <c r="K35" i="39"/>
  <c r="L34" i="39"/>
  <c r="K34" i="39"/>
  <c r="K33" i="39"/>
  <c r="J33" i="39"/>
  <c r="H33" i="39"/>
  <c r="F33" i="39"/>
  <c r="L33" i="39" s="1"/>
  <c r="D33" i="39"/>
  <c r="L32" i="39"/>
  <c r="K32" i="39"/>
  <c r="L31" i="39"/>
  <c r="K31" i="39"/>
  <c r="L30" i="39"/>
  <c r="K30" i="39"/>
  <c r="L29" i="39"/>
  <c r="K29" i="39"/>
  <c r="K28" i="39"/>
  <c r="J28" i="39"/>
  <c r="H28" i="39"/>
  <c r="F28" i="39"/>
  <c r="L28" i="39" s="1"/>
  <c r="D28" i="39"/>
  <c r="L27" i="39"/>
  <c r="K27" i="39"/>
  <c r="L26" i="39"/>
  <c r="K26" i="39"/>
  <c r="L25" i="39"/>
  <c r="K25" i="39"/>
  <c r="L24" i="39"/>
  <c r="K24" i="39"/>
  <c r="K23" i="39"/>
  <c r="J23" i="39"/>
  <c r="H23" i="39"/>
  <c r="F23" i="39"/>
  <c r="L23" i="39" s="1"/>
  <c r="D23" i="39"/>
  <c r="L22" i="39"/>
  <c r="K22" i="39"/>
  <c r="L21" i="39"/>
  <c r="K21" i="39"/>
  <c r="L20" i="39"/>
  <c r="K20" i="39"/>
  <c r="L19" i="39"/>
  <c r="K19" i="39"/>
  <c r="K18" i="39"/>
  <c r="J18" i="39"/>
  <c r="H18" i="39"/>
  <c r="F18" i="39"/>
  <c r="L18" i="39" s="1"/>
  <c r="D18" i="39"/>
  <c r="L17" i="39"/>
  <c r="K17" i="39"/>
  <c r="L16" i="39"/>
  <c r="K16" i="39"/>
  <c r="L15" i="39"/>
  <c r="K15" i="39"/>
  <c r="L14" i="39"/>
  <c r="K14" i="39"/>
  <c r="K13" i="39"/>
  <c r="J13" i="39"/>
  <c r="H13" i="39"/>
  <c r="F13" i="39"/>
  <c r="L13" i="39" s="1"/>
  <c r="D13" i="39"/>
  <c r="L12" i="39"/>
  <c r="K12" i="39"/>
  <c r="L11" i="39"/>
  <c r="K11" i="39"/>
  <c r="L10" i="39"/>
  <c r="K10" i="39"/>
  <c r="L9" i="39"/>
  <c r="K9" i="39"/>
  <c r="K8" i="39"/>
  <c r="J8" i="39"/>
  <c r="J48" i="39" s="1"/>
  <c r="H8" i="39"/>
  <c r="F8" i="39"/>
  <c r="F48" i="39" s="1"/>
  <c r="D8" i="39"/>
  <c r="L7" i="39"/>
  <c r="K7" i="39"/>
  <c r="L6" i="39"/>
  <c r="K6" i="39"/>
  <c r="L5" i="39"/>
  <c r="K5" i="39"/>
  <c r="L4" i="39"/>
  <c r="K4" i="39"/>
  <c r="J19" i="40" l="1"/>
  <c r="L48" i="39"/>
  <c r="L8" i="39"/>
  <c r="K32" i="1" l="1"/>
  <c r="L32" i="1"/>
  <c r="K5" i="1"/>
  <c r="L5" i="1"/>
  <c r="K6" i="1"/>
  <c r="L6" i="1"/>
  <c r="K7" i="1"/>
  <c r="L7" i="1"/>
  <c r="K9" i="1"/>
  <c r="L9" i="1"/>
  <c r="K10" i="1"/>
  <c r="L10" i="1"/>
  <c r="K11" i="1"/>
  <c r="L11" i="1"/>
  <c r="K12" i="1"/>
  <c r="L12" i="1"/>
  <c r="K14" i="1"/>
  <c r="L14" i="1"/>
  <c r="K15" i="1"/>
  <c r="K16" i="1"/>
  <c r="L16" i="1"/>
  <c r="K17" i="1"/>
  <c r="L17" i="1"/>
  <c r="K19" i="1"/>
  <c r="L19" i="1"/>
  <c r="K20" i="1"/>
  <c r="L20" i="1"/>
  <c r="K21" i="1"/>
  <c r="L21" i="1"/>
  <c r="K22" i="1"/>
  <c r="L22" i="1"/>
  <c r="K24" i="1"/>
  <c r="L24" i="1"/>
  <c r="K25" i="1"/>
  <c r="L25" i="1"/>
  <c r="K26" i="1"/>
  <c r="L26" i="1"/>
  <c r="K27" i="1"/>
  <c r="L27" i="1"/>
  <c r="K29" i="1"/>
  <c r="L29" i="1"/>
  <c r="K30" i="1"/>
  <c r="L30" i="1"/>
  <c r="K31" i="1"/>
  <c r="L31" i="1"/>
  <c r="L4" i="1"/>
  <c r="G33" i="1" l="1"/>
  <c r="H33" i="1"/>
  <c r="I33" i="1"/>
  <c r="J33" i="1"/>
  <c r="J48" i="1"/>
  <c r="G48" i="1"/>
  <c r="H48" i="1"/>
  <c r="I48" i="1"/>
  <c r="G28" i="1"/>
  <c r="H28" i="1"/>
  <c r="I28" i="1"/>
  <c r="J28" i="1"/>
  <c r="G23" i="1"/>
  <c r="H23" i="1"/>
  <c r="I23" i="1"/>
  <c r="J23" i="1"/>
  <c r="G18" i="1"/>
  <c r="H18" i="1"/>
  <c r="I18" i="1"/>
  <c r="J18" i="1"/>
  <c r="G13" i="1"/>
  <c r="H13" i="1"/>
  <c r="I13" i="1"/>
  <c r="J13" i="1"/>
  <c r="G8" i="1"/>
  <c r="H8" i="1"/>
  <c r="I8" i="1"/>
  <c r="J8" i="1"/>
  <c r="B8" i="7" l="1"/>
  <c r="B15" i="7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B18" i="7"/>
  <c r="C18" i="7"/>
  <c r="D18" i="7"/>
  <c r="E18" i="7"/>
  <c r="F18" i="7"/>
  <c r="G18" i="7"/>
  <c r="G15" i="7"/>
  <c r="G8" i="7"/>
  <c r="D8" i="7"/>
  <c r="D33" i="1"/>
  <c r="E33" i="1"/>
  <c r="K33" i="1" s="1"/>
  <c r="F33" i="1"/>
  <c r="F28" i="1"/>
  <c r="E28" i="1"/>
  <c r="K28" i="1" s="1"/>
  <c r="D28" i="1"/>
  <c r="F23" i="1"/>
  <c r="E23" i="1"/>
  <c r="K23" i="1" s="1"/>
  <c r="D23" i="1"/>
  <c r="F18" i="1"/>
  <c r="E18" i="1"/>
  <c r="K18" i="1" s="1"/>
  <c r="D18" i="1"/>
  <c r="F13" i="1"/>
  <c r="E13" i="1"/>
  <c r="D13" i="1"/>
  <c r="K13" i="1"/>
  <c r="F8" i="1"/>
  <c r="E8" i="1"/>
  <c r="D8" i="1"/>
  <c r="K8" i="1"/>
  <c r="B22" i="7" l="1"/>
  <c r="L13" i="1"/>
  <c r="G22" i="7"/>
  <c r="L18" i="1"/>
  <c r="L23" i="1"/>
  <c r="L28" i="1"/>
  <c r="L8" i="1"/>
  <c r="L33" i="1"/>
  <c r="E48" i="1" l="1"/>
  <c r="K48" i="1" s="1"/>
  <c r="C22" i="7"/>
  <c r="D22" i="7"/>
  <c r="E22" i="7"/>
  <c r="F22" i="7"/>
  <c r="C15" i="7"/>
  <c r="D15" i="7"/>
  <c r="E15" i="7"/>
  <c r="F15" i="7"/>
  <c r="C8" i="7"/>
  <c r="E8" i="7"/>
  <c r="F8" i="7"/>
  <c r="F48" i="1" l="1"/>
  <c r="D48" i="1"/>
  <c r="L48" i="1" l="1"/>
</calcChain>
</file>

<file path=xl/comments1.xml><?xml version="1.0" encoding="utf-8"?>
<comments xmlns="http://schemas.openxmlformats.org/spreadsheetml/2006/main">
  <authors>
    <author>Jozef Jurkovič</author>
  </authors>
  <commentList>
    <comment ref="E6" authorId="0">
      <text>
        <r>
          <rPr>
            <b/>
            <sz val="8"/>
            <color indexed="81"/>
            <rFont val="Tahoma"/>
            <family val="2"/>
            <charset val="238"/>
          </rPr>
          <t>Výberové konania, v ktorých sa uzatvoríl pracovný pomer na dobu neurčitú (resp. do 70 rokov veku) sa pri výpočte priemeru nezohľadnia.</t>
        </r>
      </text>
    </comment>
  </commentList>
</comments>
</file>

<file path=xl/sharedStrings.xml><?xml version="1.0" encoding="utf-8"?>
<sst xmlns="http://schemas.openxmlformats.org/spreadsheetml/2006/main" count="15503" uniqueCount="5242">
  <si>
    <t>občania SR</t>
  </si>
  <si>
    <t>cudzinci</t>
  </si>
  <si>
    <t>stupeň</t>
  </si>
  <si>
    <t>1+2</t>
  </si>
  <si>
    <t>Tabuľka č. 1a: Vývoj počtu študentov (stav k 31.10. daného roka)</t>
  </si>
  <si>
    <t>rozdiel</t>
  </si>
  <si>
    <t>AAA, AAB,
 ABA, ABB</t>
  </si>
  <si>
    <t>ACA, ACB, BAA, BAB, BCB, BCI, EAI, CAA, CAB, EAJ</t>
  </si>
  <si>
    <t>FAI</t>
  </si>
  <si>
    <t>ADC, BDC</t>
  </si>
  <si>
    <t>ADD, BDD</t>
  </si>
  <si>
    <t>CDC, CDD</t>
  </si>
  <si>
    <t>Z**</t>
  </si>
  <si>
    <t>X**</t>
  </si>
  <si>
    <t>Y**</t>
  </si>
  <si>
    <t>programy ES</t>
  </si>
  <si>
    <t>NŠP</t>
  </si>
  <si>
    <t>iné (CEEPUS, NIL, ..)</t>
  </si>
  <si>
    <t xml:space="preserve"> - zamietnutie</t>
  </si>
  <si>
    <t xml:space="preserve"> - stiahnutie</t>
  </si>
  <si>
    <t>učiteľstvo, vychovávateľstvo a pedagogické vedy</t>
  </si>
  <si>
    <t>humanitné vedy</t>
  </si>
  <si>
    <t>umenie</t>
  </si>
  <si>
    <t>spoločenské a behaviorálne vedy</t>
  </si>
  <si>
    <t>žurnalistika a informácie</t>
  </si>
  <si>
    <t>ekonómia a manažment</t>
  </si>
  <si>
    <t>právo</t>
  </si>
  <si>
    <t>vedy o neživej prírode</t>
  </si>
  <si>
    <t>vedy o živej prírode</t>
  </si>
  <si>
    <t>ekologické a environmentálne vedy</t>
  </si>
  <si>
    <t>architektúra a staviteľstvo</t>
  </si>
  <si>
    <t>konštrukčné inžinierstvo, technológie, výroba a komunikácie</t>
  </si>
  <si>
    <t>poľnohospodárstvo</t>
  </si>
  <si>
    <t>lesníctvo</t>
  </si>
  <si>
    <t>veterinárske vedy</t>
  </si>
  <si>
    <t>vodné hospodárstvo</t>
  </si>
  <si>
    <t>lekárske vedy</t>
  </si>
  <si>
    <t>zubné lekárstvo</t>
  </si>
  <si>
    <t>farmaceutické vedy</t>
  </si>
  <si>
    <t>nelekárske zdravotnícke vedy</t>
  </si>
  <si>
    <t>osobné služby</t>
  </si>
  <si>
    <t>dopravné a poštové služby</t>
  </si>
  <si>
    <t>bezpečnostné služby</t>
  </si>
  <si>
    <t>obrana a vojenstvo</t>
  </si>
  <si>
    <t>logistika</t>
  </si>
  <si>
    <t>matematika a štatistika</t>
  </si>
  <si>
    <t>informatické vedy, informačné a komunikačné technológie</t>
  </si>
  <si>
    <t>P.č.</t>
  </si>
  <si>
    <t>Stupeň</t>
  </si>
  <si>
    <t>1. stupeň</t>
  </si>
  <si>
    <t>2. stupeň</t>
  </si>
  <si>
    <t>3. stupeň</t>
  </si>
  <si>
    <t>Fakulta</t>
  </si>
  <si>
    <t>Stupeň                        štúdia</t>
  </si>
  <si>
    <t>Denná forma</t>
  </si>
  <si>
    <t>Externá forma</t>
  </si>
  <si>
    <t>Spolu</t>
  </si>
  <si>
    <t>1+2 - študijné programy podľa § 53 ods. 3 zákona</t>
  </si>
  <si>
    <t>Rok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</si>
  <si>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</si>
  <si>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</si>
  <si>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</si>
  <si>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</si>
  <si>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</si>
  <si>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</si>
  <si>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</si>
  <si>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</si>
  <si>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</si>
  <si>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Podskupina študijných odborov</t>
  </si>
  <si>
    <t>Forma štúdia</t>
  </si>
  <si>
    <t>Počet študentov</t>
  </si>
  <si>
    <t>Počty študentov</t>
  </si>
  <si>
    <t>Počet žiadostí o zníženie školného</t>
  </si>
  <si>
    <t>Počet žiadostí o odpustenie školného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</si>
  <si>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</si>
  <si>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</si>
  <si>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</si>
  <si>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</si>
  <si>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 xml:space="preserve">rozdiel v % </t>
  </si>
  <si>
    <t>Meno a priezvisko</t>
  </si>
  <si>
    <t>Študijný odbor</t>
  </si>
  <si>
    <t>Dátum začiatku konania</t>
  </si>
  <si>
    <t>Dátum predloženia ministrovi</t>
  </si>
  <si>
    <t>Inauguračné konanie</t>
  </si>
  <si>
    <t>V tom počet žiadostí mimo vysokej školy</t>
  </si>
  <si>
    <t>Habilitačné konanie</t>
  </si>
  <si>
    <t>Funkcia</t>
  </si>
  <si>
    <t>Priemerný počet uchádzačov na obsadenie pozície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</si>
  <si>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</si>
  <si>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</si>
  <si>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</si>
  <si>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</si>
  <si>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</si>
  <si>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Počet miest obsadených bez výberového konania</t>
  </si>
  <si>
    <t>Zamestnanec</t>
  </si>
  <si>
    <t>Fyzický počet</t>
  </si>
  <si>
    <t>Profesori, docenti s DrSc.</t>
  </si>
  <si>
    <t>Docenti, bez DrSc.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</si>
  <si>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</si>
  <si>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</si>
  <si>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</si>
  <si>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</si>
  <si>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>Záverečná práca</t>
  </si>
  <si>
    <t>Počet predložených záverečných prác</t>
  </si>
  <si>
    <t>Kategória
fakulta</t>
  </si>
  <si>
    <t>Ostatné</t>
  </si>
  <si>
    <t>Kategória fakulta</t>
  </si>
  <si>
    <t>Jazyky</t>
  </si>
  <si>
    <t>Skratka titulu</t>
  </si>
  <si>
    <t>Spojený 1. a 2. stupeň</t>
  </si>
  <si>
    <t>Pozastavené práva</t>
  </si>
  <si>
    <t>Dátum pozastavenia</t>
  </si>
  <si>
    <t>Odbor</t>
  </si>
  <si>
    <t>Kategória výkonu</t>
  </si>
  <si>
    <t>Autor</t>
  </si>
  <si>
    <t>Názov projektu/umeleckého výkonu</t>
  </si>
  <si>
    <t>Miesto realizácie</t>
  </si>
  <si>
    <t>Termín realizácie</t>
  </si>
  <si>
    <t>ktorým bolo školné odpustené</t>
  </si>
  <si>
    <t>ktorým bolo školné znížené</t>
  </si>
  <si>
    <t>cudzincov, ktorí uhrádzajú školné</t>
  </si>
  <si>
    <t>Zamestnanec vysokej školy (áno/nie)</t>
  </si>
  <si>
    <t xml:space="preserve">Názov projektu </t>
  </si>
  <si>
    <t>ktorým vznikla povinnosť uhradiť školné v externej forme</t>
  </si>
  <si>
    <t>Z toho počet absolventov svojej vysokej školy</t>
  </si>
  <si>
    <t>Z toho počet uchádzačov, ktorí získali vzdelanie nižšieho stupňa v zahraničí</t>
  </si>
  <si>
    <t>z toho počet študentov,</t>
  </si>
  <si>
    <t>Forma</t>
  </si>
  <si>
    <t>Z toho počet uchádzačov, ktorí získali stredoškolské vzdelanie v zahraničí</t>
  </si>
  <si>
    <t xml:space="preserve"> - iné (smrť, odňatie práva a pod.)</t>
  </si>
  <si>
    <t>Tabuľka č. 10: Kvalifikačná štruktúra vysokoškolských učiteľov</t>
  </si>
  <si>
    <t>Študijný program</t>
  </si>
  <si>
    <t>Dátum odňatia alebo skončenia platnosti</t>
  </si>
  <si>
    <t>P. č.</t>
  </si>
  <si>
    <t>Číslo/
identifikácia projektu</t>
  </si>
  <si>
    <t xml:space="preserve">Priezvisko, meno 
a tituly zodpovedného riešiteľa projektu </t>
  </si>
  <si>
    <t>Obdobie riešenia projektu (od - do)</t>
  </si>
  <si>
    <t>Objem dotácie/finančných prostriedkov prijatých VŠ 
na jej účet 
v období od 1.1. do 31.12.
v eur
v kategórii BV</t>
  </si>
  <si>
    <t>Objem dotácie/finančných prostriedkov prijatých VŠ 
na jej účet 
v období od 1.1. do 31.12.
v eur
v kategórii KV</t>
  </si>
  <si>
    <t>Poznámky
a doplňujúce informácie</t>
  </si>
  <si>
    <t>Stupeň dosiahnutého vzdelania</t>
  </si>
  <si>
    <t>Akademický rok začatia štúdia</t>
  </si>
  <si>
    <t>2010 / 2011</t>
  </si>
  <si>
    <t>% z celkového počtu prihlášok</t>
  </si>
  <si>
    <t>% z celkového počtu účasti</t>
  </si>
  <si>
    <t>% z celkového počtu prijatia</t>
  </si>
  <si>
    <t>% z celkového počtu zápisov</t>
  </si>
  <si>
    <t>Dátum odňatia práva alebo skončenia platnosti</t>
  </si>
  <si>
    <t>Odňaté práva, alebo skončenie platnosti priznaného práva</t>
  </si>
  <si>
    <t>Počet výberových konaní</t>
  </si>
  <si>
    <t>Prepočítaný počet</t>
  </si>
  <si>
    <t>spolu podľa stupňov</t>
  </si>
  <si>
    <t>Priemerný počet uchádzačov, ktorí v čase výberového konania neboli v pracovnom pomere s vysokou školou</t>
  </si>
  <si>
    <t>Ostatní učitelia s DrSc.</t>
  </si>
  <si>
    <t>Ostatní učitelia bez vedeckej hodnosti</t>
  </si>
  <si>
    <t>Ostatní učitelia s PhD, CSc.</t>
  </si>
  <si>
    <t>Fyzický počet vedúcich záverečných prác</t>
  </si>
  <si>
    <t>Fyzický počet vedúcich záverečných prác bez PhD.</t>
  </si>
  <si>
    <t>Fyzický počet vedúcich záverečných prác (odborníci z praxe)</t>
  </si>
  <si>
    <t>V dennej aj v externej forme spolu</t>
  </si>
  <si>
    <t xml:space="preserve">Spolu vysoká škola </t>
  </si>
  <si>
    <t>Spolu podľa stupňov</t>
  </si>
  <si>
    <t>Spolu denná forma</t>
  </si>
  <si>
    <t>Spolu externá forma</t>
  </si>
  <si>
    <t>obe formy spolu</t>
  </si>
  <si>
    <t xml:space="preserve">Rozdiel v % </t>
  </si>
  <si>
    <t>Celkový počet predložených návrhov</t>
  </si>
  <si>
    <t>Priemerný vek uchádzačov</t>
  </si>
  <si>
    <t>Počet inak skončených konaní</t>
  </si>
  <si>
    <t>Celkový počet vymenovaných docentov</t>
  </si>
  <si>
    <t>Priemerný vek</t>
  </si>
  <si>
    <t>Profesora</t>
  </si>
  <si>
    <t>Docenta</t>
  </si>
  <si>
    <t>VŠ učiteľ nad 70 rokov</t>
  </si>
  <si>
    <t>Ostatní</t>
  </si>
  <si>
    <t>Podiel v %</t>
  </si>
  <si>
    <t>Rozdiel v %</t>
  </si>
  <si>
    <t>Bakalárska</t>
  </si>
  <si>
    <t>Diplomová</t>
  </si>
  <si>
    <t xml:space="preserve">Dizertačná </t>
  </si>
  <si>
    <t>Rigorózna</t>
  </si>
  <si>
    <t>Rozdiel</t>
  </si>
  <si>
    <t>Poskytovateľ finančých prostriedkov (grantová agentúra, objednávateľ)</t>
  </si>
  <si>
    <t>Dátum udelenia titulu</t>
  </si>
  <si>
    <t>Domáce (D)/zahraničné (Z)</t>
  </si>
  <si>
    <t>Grant (G)/objednávka (O)</t>
  </si>
  <si>
    <t>2011 / 2012</t>
  </si>
  <si>
    <t>Zoznam tabuliek</t>
  </si>
  <si>
    <t>Tabuľka č. 1:</t>
  </si>
  <si>
    <t>Tabuľka č. 4:</t>
  </si>
  <si>
    <t>Tabuľka č. 7:</t>
  </si>
  <si>
    <t>Tabuľka č. 10:</t>
  </si>
  <si>
    <t>Tabuľka č. 11:</t>
  </si>
  <si>
    <t>Tabuľka č. 13:</t>
  </si>
  <si>
    <t>Tabuľka č. 15:</t>
  </si>
  <si>
    <t>Tabuľka č. 16:</t>
  </si>
  <si>
    <t>Tabuľka č. 18:</t>
  </si>
  <si>
    <t>Tabuľka č. 19:</t>
  </si>
  <si>
    <t>Tabuľka č. 20:</t>
  </si>
  <si>
    <t>Tabuľka č. 21:</t>
  </si>
  <si>
    <t>2012 / 2013</t>
  </si>
  <si>
    <t>Vysoká škola:</t>
  </si>
  <si>
    <t>Tabuľka č. 5:</t>
  </si>
  <si>
    <t>Tabuľka č. 6:</t>
  </si>
  <si>
    <t>Tabuľka č. 8:</t>
  </si>
  <si>
    <t>Tabuľka č. 9:</t>
  </si>
  <si>
    <t>Vývoj počtu študentov (stav k 31.10. daného roka)</t>
  </si>
  <si>
    <t>Tabuľka č. 1a:</t>
  </si>
  <si>
    <t>Tabuľka č. 2</t>
  </si>
  <si>
    <t>Tabuľka č.3a:</t>
  </si>
  <si>
    <t>Tabuľka č.3b:</t>
  </si>
  <si>
    <t>Tabuľka č.3c:</t>
  </si>
  <si>
    <t>Kvalifikačná štruktúra vysokoškolských učiteľov</t>
  </si>
  <si>
    <t>Tabuľka č. 14:</t>
  </si>
  <si>
    <t>Tabuľka č. 17:</t>
  </si>
  <si>
    <t>Tabuľka č. 12:</t>
  </si>
  <si>
    <t>ADM, ADN, AEM, AEN</t>
  </si>
  <si>
    <t>BDM, BDN, CBA, CBB</t>
  </si>
  <si>
    <t>spolu</t>
  </si>
  <si>
    <t>Vysoká škola</t>
  </si>
  <si>
    <t>2013 / 2014</t>
  </si>
  <si>
    <t>z toho ženy</t>
  </si>
  <si>
    <t>2014 / 2015</t>
  </si>
  <si>
    <t>V roku 2014/2015</t>
  </si>
  <si>
    <t>V roku 2015</t>
  </si>
  <si>
    <t>Stupeň štúdia</t>
  </si>
  <si>
    <t>Počet obhájených prác</t>
  </si>
  <si>
    <t>z toho počet prác predložených ženami</t>
  </si>
  <si>
    <t>Pozn.: Percentuálny podiel  v jednotlivých kategóriách žien je z celkového počtu žien</t>
  </si>
  <si>
    <t>Tabuľková príloha
k výročnej správe o činnosti vysokej školy za rok 2016</t>
  </si>
  <si>
    <t>2015 / 2016</t>
  </si>
  <si>
    <t>Počet študentov vysokej školy k 31. 10. 2016</t>
  </si>
  <si>
    <t>Počet študentov, ktorí riadne skončili štúdium v akademickom roku 2015/2016</t>
  </si>
  <si>
    <t>Prijímacie konanie na študijné programy v prvom stupni a v spojenom prvom a druhom stupni v roku 2016</t>
  </si>
  <si>
    <t>Prijímacie konanie na študijné programy v druhom stupni v roku 2016</t>
  </si>
  <si>
    <t>Prijímacie konanie na študijné programy v treťom stupni v roku 2016</t>
  </si>
  <si>
    <t>Počet študentov uhrádzajúcich školné (ak. rok 2015/2016)</t>
  </si>
  <si>
    <t>Podiel riadne skončených štúdií na celkovom počte začatých štúdií v danom akademickom roku k 31.12.2016</t>
  </si>
  <si>
    <t xml:space="preserve"> Prehľad akademických mobilít - študenti v akademickom roku 2015/2016 a porovnanie s akademickým rokom 2014/2015</t>
  </si>
  <si>
    <t>Zoznam predložených návrhov na vymenovanie za profesora v roku 2016</t>
  </si>
  <si>
    <t>Zoznam vymenovaných docentov za rok 2016</t>
  </si>
  <si>
    <t>Výberové konania na miesta vysokoškolských učiteľov uskutočnené v roku 2016</t>
  </si>
  <si>
    <t>Prehľad umeleckej činnosti vysokej školy za rok 2016</t>
  </si>
  <si>
    <t>Finančné prostriedky na ostatné (nevýskumné) projekty získané v roku 2016</t>
  </si>
  <si>
    <t>Finančné prostriedky na výskumné projekty získané v roku 2016</t>
  </si>
  <si>
    <t>Zoznam priznaných práv uskutočňovať habilitačné konanie a konanie na vymenúvanie profesorov - pozastavenie, odňatie alebo skončenie platnosti priznaného práva k 31.12.2016</t>
  </si>
  <si>
    <t>Zoznam priznaných práv uskutočňovať habilitačné konanie a konanie na vymenúvanie profesorov  k 31.12.2016</t>
  </si>
  <si>
    <t>Zoznam akreditovaných študijných programov - pozastavenie práva, odňatie práva alebo skončenie platnosti priznaného práva k 31.12. 2016</t>
  </si>
  <si>
    <t>Zoznam akreditovaných študijných programov ponúkaných  k 1.9.2016</t>
  </si>
  <si>
    <t>Umelecká činnosť vysokej školy za rok 2016 a porovnanie s rokom 2015</t>
  </si>
  <si>
    <t xml:space="preserve"> Publikačná činnosť vysokej školy za rok 2016 a porovnanie s rokom 2015</t>
  </si>
  <si>
    <t>Informácie o záverečných prácach a rigoróznych prácach predložených na obhajobu v roku 2016</t>
  </si>
  <si>
    <t>Prehľad akademických mobilít - zamestnanci v akademickom roku 2015/2016 a porovnanie s akademickým rokom 2014/2015</t>
  </si>
  <si>
    <t>Tabuľka č. 1: Počet študentov vysokej školy k 31. 10. 2016</t>
  </si>
  <si>
    <t>Tabuľka č. 2: Počet študentov, ktorí riadne skončili štúdium v akademickom roku 2015/2016</t>
  </si>
  <si>
    <t>Tabuľka č. 3a: Prijímacie konanie na študijné programy v prvom stupni a v spojenom prvom a druhom stupni v roku 2016</t>
  </si>
  <si>
    <t>Tabuľla č. 3b: Prijímacie konanie na študijné programy v druhom stupni v roku 2016</t>
  </si>
  <si>
    <t>Tabuľka č. 3c: Prijímacie konanie na študijné programy v treťom stupni v roku 2016</t>
  </si>
  <si>
    <t>Tabuľka č. 4: Počet študentov uhrádzajúcich školné (ak. rok 2015/2016)</t>
  </si>
  <si>
    <t>ktorým vznikla v ak. roku 2015/2016 povinnosť uhradiť školné</t>
  </si>
  <si>
    <t>Tabuľka č. 5: Podiel riadne skončených štúdií na celkovom počte začatých štúdií v danom akademickom roku k 31.12.2016</t>
  </si>
  <si>
    <t>Tabuľka č. 6: Prehľad akademických mobilít - študenti v akademickom roku 2015/2016 a porovnanie s akademickým rokom 2014/2015</t>
  </si>
  <si>
    <t>Rozdiel 2015 a 2014</t>
  </si>
  <si>
    <t>V roku 2015/2016</t>
  </si>
  <si>
    <t>Tabuľka č. 7: Zoznam predložených návrhov na vymenovanie za profesora v roku 2016</t>
  </si>
  <si>
    <t>Počet neskončených konaní: stav k 1.1.2016</t>
  </si>
  <si>
    <t>Počet neskončených konaní: stav k 31.12.2016</t>
  </si>
  <si>
    <t>Počet riadne skončených konaní k 31.12.2016</t>
  </si>
  <si>
    <t>Tabuľka č. 8: Zoznam vymenovaných docentov za rok 2016</t>
  </si>
  <si>
    <t>Tabuľka č. 9: Výberové konania na miesta vysokoškolských učiteľov uskutočnené v roku 2016</t>
  </si>
  <si>
    <t>Evidenčný prepočítaný počet vysokoškolských učiteľov k 31. 10. 2016</t>
  </si>
  <si>
    <t>Rozdiel 2016 - 2015</t>
  </si>
  <si>
    <t>Rozdiel v % 2016 - 2015</t>
  </si>
  <si>
    <t>Tabuľka č. 11: Prehľad akademických mobilít - zamestnanci v akademickom roku 2015/2016 a porovnanie s akademickým rokom 2014/2015</t>
  </si>
  <si>
    <t>Tabuľka č. 12: Informácie o záverečných prácach a rigoróznych prácach predložených na obhajobu v roku 2016</t>
  </si>
  <si>
    <t>Tabuľka č. 13: Publikačná činnosť vysokej školy za rok 2016 a porovnanie s rokom 2015</t>
  </si>
  <si>
    <t>V roku 2016</t>
  </si>
  <si>
    <t>Tabuľka č. 14: Umelecká činnosť vysokej školy za rok 2016 a porovnanie s rokom 2015</t>
  </si>
  <si>
    <t>Tabuľka č. 15: Zoznam akreditovaných študijných programov ponúkaných
 k 1.9.2016</t>
  </si>
  <si>
    <t>Tabuľka č. 16: Zoznam akreditovaných študijných programov - pozastavenie práva, odňatie práva alebo skončenie platnosti priznaného práva k 31.12. 2016</t>
  </si>
  <si>
    <t>Tabuľka č. 17: Zoznam priznaných práv uskutočňovať habilitačné konanie a konanie na vymenúvanie profesorov  k 31.12.2016</t>
  </si>
  <si>
    <t>Tabuľka č. 18: Zoznam priznaných práv uskutočňovať habilitačné konanie a konanie na vymenúvanie profesorov - pozastavenie, odňatie alebo skončenie platnosti priznaného práva k 31.12.2016</t>
  </si>
  <si>
    <t>Tabuľka č. 19: Finančné prostriedky na výskumné projekty získané v roku 2016</t>
  </si>
  <si>
    <t>Tabuľka č. 20: Finančné prostriedky na ostatné (nevýskumné) projekty získané v roku 2016</t>
  </si>
  <si>
    <t>Tabuľka č. 21: Prehľad umeleckej činnosti vysokej školy za rok 2016</t>
  </si>
  <si>
    <t>SvF</t>
  </si>
  <si>
    <t>Spolu fakulta SvF</t>
  </si>
  <si>
    <t>SjF</t>
  </si>
  <si>
    <t>Spolu fakulta SjF</t>
  </si>
  <si>
    <t>FEI</t>
  </si>
  <si>
    <t>Spolu fakulta FEI</t>
  </si>
  <si>
    <t>FCHPT</t>
  </si>
  <si>
    <t>Spolu fakulta FCHPT</t>
  </si>
  <si>
    <t>FA</t>
  </si>
  <si>
    <t>Spolu fakulta FA</t>
  </si>
  <si>
    <t>MtF</t>
  </si>
  <si>
    <t>Spolu fakulta MtF</t>
  </si>
  <si>
    <t>FIIT</t>
  </si>
  <si>
    <t>Spolu fakulta FIIT</t>
  </si>
  <si>
    <t>ÚM</t>
  </si>
  <si>
    <t>Spolu fakulta ÚM</t>
  </si>
  <si>
    <t>Denná</t>
  </si>
  <si>
    <t/>
  </si>
  <si>
    <t>Externá</t>
  </si>
  <si>
    <t>Stavebná fakulta</t>
  </si>
  <si>
    <t>spolu SvF</t>
  </si>
  <si>
    <t>spolu SjF</t>
  </si>
  <si>
    <t>Strojnícka fakulta</t>
  </si>
  <si>
    <t>Fakulta elektrotechniky           a informatiky</t>
  </si>
  <si>
    <t>spolu FEI</t>
  </si>
  <si>
    <t>Fakulta chemickej a potravinárskej technológie</t>
  </si>
  <si>
    <t>spolu FCHPT</t>
  </si>
  <si>
    <t>Fakulta architektúry</t>
  </si>
  <si>
    <t>spolu FA</t>
  </si>
  <si>
    <t>Materiálovo-           technologická fakulta</t>
  </si>
  <si>
    <t>spolu MTF</t>
  </si>
  <si>
    <t>Ústav                                                    manažmentu</t>
  </si>
  <si>
    <t>spolu ÚM</t>
  </si>
  <si>
    <t>Fakulta informatiky              a informačných technológií</t>
  </si>
  <si>
    <t>spolu FIIT</t>
  </si>
  <si>
    <t>spolu STU</t>
  </si>
  <si>
    <t>5.1.3. geodézia a kartografia</t>
  </si>
  <si>
    <t>geodézia a kartografia</t>
  </si>
  <si>
    <t>D</t>
  </si>
  <si>
    <t>S</t>
  </si>
  <si>
    <t>Bc.</t>
  </si>
  <si>
    <t>5.1.5. inžinierske konštrukcie a dopravné stavby</t>
  </si>
  <si>
    <t>inžinierske konštrukcie a dopravné stavby</t>
  </si>
  <si>
    <t>5.2.8. stavebníctvo</t>
  </si>
  <si>
    <t>stavebné inžinierstvo</t>
  </si>
  <si>
    <t>A</t>
  </si>
  <si>
    <t>technológie a manažérstvo stavieb</t>
  </si>
  <si>
    <t>9.1.9. aplikovaná matematika</t>
  </si>
  <si>
    <t>matematicko-počítačové modelovanie</t>
  </si>
  <si>
    <t>v kombinácii študijného odboru 5.1.4. pozemné stavby a študijného odboru 5.1.1. architektúra a urbanizmus</t>
  </si>
  <si>
    <t>pozemné stavby a architektúra</t>
  </si>
  <si>
    <t>v kombinácii študijného odboru 5.1.6. vodné stavby a študijného odboru 6.4.1. vodné hospodárstvo</t>
  </si>
  <si>
    <t>vodné stavby a vodné hospodárstvo</t>
  </si>
  <si>
    <t>v kombinácii študijného odboru 5.2.8. stavebníctvo a študijného odboru 6.4.1. vodné hospodárstvo</t>
  </si>
  <si>
    <t>stavby na tvorbu a ochranu prostredia</t>
  </si>
  <si>
    <t>5.2.14. automatizácia </t>
  </si>
  <si>
    <t>automatizácia a informatizácia strojov a procesov</t>
  </si>
  <si>
    <t>SA*</t>
  </si>
  <si>
    <t>5.2.29. energetika</t>
  </si>
  <si>
    <t>energetické strojárstvo</t>
  </si>
  <si>
    <t>SA</t>
  </si>
  <si>
    <t>5.2.49. procesná technika</t>
  </si>
  <si>
    <t>5.2.51. výrobné technológie</t>
  </si>
  <si>
    <t>strojárske technológie a materiály</t>
  </si>
  <si>
    <t>v kombinácii študijného odboru 5.1.7. aplikovaná mechanika a študijného odboru 5.2.16. mechatronika</t>
  </si>
  <si>
    <t>aplikovaná mechanika a mechatronika</t>
  </si>
  <si>
    <t>Fakulta elektrotechniky a informatiky</t>
  </si>
  <si>
    <t>5.2.13. elektronika</t>
  </si>
  <si>
    <t>elektronika</t>
  </si>
  <si>
    <t>5.2.15. telekomunikácie</t>
  </si>
  <si>
    <t>telekomunikácie</t>
  </si>
  <si>
    <t>5.2.16. mechatronika</t>
  </si>
  <si>
    <t>automobilová mechatronika</t>
  </si>
  <si>
    <t>5.2.9. elektrotechnika</t>
  </si>
  <si>
    <t>elektrotechnika</t>
  </si>
  <si>
    <t>9.2.7. kybernetika</t>
  </si>
  <si>
    <t>robotika a kybernetika</t>
  </si>
  <si>
    <t>9.2.9. aplikovaná informatika</t>
  </si>
  <si>
    <t>aplikovaná informatika</t>
  </si>
  <si>
    <t>5.2.17. chemické inžinierstvo</t>
  </si>
  <si>
    <t>chemické inžinierstvo</t>
  </si>
  <si>
    <t>5.2.24. potravinárstvo</t>
  </si>
  <si>
    <t>výživa, kozmetika a ochrana zdravia</t>
  </si>
  <si>
    <t>5.2.25. biotechnológie</t>
  </si>
  <si>
    <t>biotechnológia a potravinárska technológia</t>
  </si>
  <si>
    <t>automatizácia, informatizácia a manažment v chémii a potravinárstve</t>
  </si>
  <si>
    <t>5.1.1. architektúra a urbanizmus</t>
  </si>
  <si>
    <t>architektúra a urbanizmus</t>
  </si>
  <si>
    <t>2.2.6. dizajn</t>
  </si>
  <si>
    <t>6.1.17. krajinná a záhradná architektúra</t>
  </si>
  <si>
    <t>Materiálovotechnologická fakulta</t>
  </si>
  <si>
    <t>5.2.26. materiály</t>
  </si>
  <si>
    <t>materiálové inžinierstvo</t>
  </si>
  <si>
    <t>5.2.50. výrobná technika</t>
  </si>
  <si>
    <t>výrobné zariadenia a systémy</t>
  </si>
  <si>
    <t>počítačová podpora výrobných technológií</t>
  </si>
  <si>
    <t>výrobné technológie</t>
  </si>
  <si>
    <t>5.2.52. priemyselné inžinierstvo</t>
  </si>
  <si>
    <t>personálna práca v priemyselnom podniku</t>
  </si>
  <si>
    <t>priemyselné manažérstvo</t>
  </si>
  <si>
    <t>5.2.57. kvalita produkcie</t>
  </si>
  <si>
    <t>kvalita produkcie</t>
  </si>
  <si>
    <t>8.3.5. bezpečnosť a ochrana zdravia pri práci</t>
  </si>
  <si>
    <t>bezpečnosť a ochrana zdravia pri práci</t>
  </si>
  <si>
    <t>Fakulta informatiky a informačných technológií</t>
  </si>
  <si>
    <t>9.2.1. informatika</t>
  </si>
  <si>
    <t>informatika</t>
  </si>
  <si>
    <t>informatika (konverzný)</t>
  </si>
  <si>
    <t>9.2.4. počítačové inžinierstvo</t>
  </si>
  <si>
    <t>univerzitný študijný program Ústav manažmentu STU</t>
  </si>
  <si>
    <t>5.1.2. priestorové plánovanie</t>
  </si>
  <si>
    <t>priestorové plánovanie</t>
  </si>
  <si>
    <t>Ing.</t>
  </si>
  <si>
    <t>5.1.4. pozemné stavby</t>
  </si>
  <si>
    <t>nosné konštrukcie stavieb</t>
  </si>
  <si>
    <t>stavby na ochranu územia</t>
  </si>
  <si>
    <t>technológia stavieb</t>
  </si>
  <si>
    <t>6.1.11. krajinárstvo</t>
  </si>
  <si>
    <t>krajinárstvo a krajinné plánovanie</t>
  </si>
  <si>
    <t>5.1.7. aplikovaná mechanika</t>
  </si>
  <si>
    <t>aplikovaná mechanika</t>
  </si>
  <si>
    <t>mechatronika</t>
  </si>
  <si>
    <t>hydraulické a pneumatické stroje a zariadenia</t>
  </si>
  <si>
    <t>tepelné energetické stroje a zariadenia</t>
  </si>
  <si>
    <t>5.2.4. motorové vozidlá, koľajové vozidlá, lode a lietadlá</t>
  </si>
  <si>
    <t>výrobná a environmentálna technika</t>
  </si>
  <si>
    <t>meranie a skúšobníctvo</t>
  </si>
  <si>
    <t>mikroelektronika</t>
  </si>
  <si>
    <t>rádioelektronika</t>
  </si>
  <si>
    <t>5.2.14. automatizácia</t>
  </si>
  <si>
    <t>robotika</t>
  </si>
  <si>
    <t>aplikovaná mechatronika</t>
  </si>
  <si>
    <t>5.2.48. fyzikálne inžinierstvo</t>
  </si>
  <si>
    <t>fyzikálne inžinierstvo</t>
  </si>
  <si>
    <t>elektroenergetika</t>
  </si>
  <si>
    <t>kybernetika</t>
  </si>
  <si>
    <t>automatizácia a informatizácia v chémii a potravinárstve</t>
  </si>
  <si>
    <t>5.2.18. chemické technológie</t>
  </si>
  <si>
    <t>chemické technológie</t>
  </si>
  <si>
    <t>prírodné a syntetické polyméry</t>
  </si>
  <si>
    <t>riadenie technologických procesov v chémii a potravinárstve</t>
  </si>
  <si>
    <t>technológie ochrany životného prostredia</t>
  </si>
  <si>
    <t>potraviny, hygiena, kozmetika</t>
  </si>
  <si>
    <t>výživa a ochrana zdravia</t>
  </si>
  <si>
    <t>biotechnológia</t>
  </si>
  <si>
    <t>technická chémia</t>
  </si>
  <si>
    <t>dizajn</t>
  </si>
  <si>
    <t>Mgr. art.</t>
  </si>
  <si>
    <t>Ing. arch.</t>
  </si>
  <si>
    <t>urbanizmus</t>
  </si>
  <si>
    <t>automatizácia a informatizácia procesov v priemysle</t>
  </si>
  <si>
    <t>obrábanie a montáž</t>
  </si>
  <si>
    <t>počítačová podpora návrhu a výroby</t>
  </si>
  <si>
    <t>zváranie</t>
  </si>
  <si>
    <t>inžinierstvo kvality produkcie</t>
  </si>
  <si>
    <t>integrovaná bezpečnosť</t>
  </si>
  <si>
    <t>9.2.5. softvérové inžinierstvo</t>
  </si>
  <si>
    <t>softvérové inžinierstvo</t>
  </si>
  <si>
    <t>softvérové inžinierstvo (konverzný)</t>
  </si>
  <si>
    <t>9.2.6. informačné systémy</t>
  </si>
  <si>
    <t>informačné systémy</t>
  </si>
  <si>
    <t>PhD.</t>
  </si>
  <si>
    <t>E</t>
  </si>
  <si>
    <t>teória a konštrukcie pozemných stavieb</t>
  </si>
  <si>
    <t>teória a technika prostredia budov</t>
  </si>
  <si>
    <t>teória a konštrukcie inžinierskych stavieb</t>
  </si>
  <si>
    <t>krajinárstvo</t>
  </si>
  <si>
    <t>aplikovaná matematika</t>
  </si>
  <si>
    <t>vodohospodárske inžinierstvo</t>
  </si>
  <si>
    <t>automatizácia a riadenie strojov a procesov</t>
  </si>
  <si>
    <t>tepelné a hydraulické stroje a zariadenia</t>
  </si>
  <si>
    <t>dopravná technika</t>
  </si>
  <si>
    <t>procesná technika</t>
  </si>
  <si>
    <t>výrobné stroje a zariadenia</t>
  </si>
  <si>
    <t>5.2.55. metrológia</t>
  </si>
  <si>
    <t>metrológia</t>
  </si>
  <si>
    <t>5.2.7. strojárske technológie a materiály</t>
  </si>
  <si>
    <t>5.2.10. teoretická elektrotechnika</t>
  </si>
  <si>
    <t>teoretická elektrotechnika</t>
  </si>
  <si>
    <t>mechatronické systémy</t>
  </si>
  <si>
    <t>5.2.30. elektroenergetika</t>
  </si>
  <si>
    <t>5.2.31. jadrová energetika</t>
  </si>
  <si>
    <t>jadrová energetika</t>
  </si>
  <si>
    <t>meracia technika</t>
  </si>
  <si>
    <t>4.1.15. anorganická chémia</t>
  </si>
  <si>
    <t>anorganická chémia</t>
  </si>
  <si>
    <t>4.1.17. analytická chémia</t>
  </si>
  <si>
    <t>analytická chémia</t>
  </si>
  <si>
    <t>4.1.18. fyzikálna chémia</t>
  </si>
  <si>
    <t>fyzikálna chémia</t>
  </si>
  <si>
    <t>4.1.19. makromolekulová chémia</t>
  </si>
  <si>
    <t>makromolekulová chémia</t>
  </si>
  <si>
    <t>4.1.22. biochémia</t>
  </si>
  <si>
    <t>biochémia</t>
  </si>
  <si>
    <t>5.2.23. chémia a technológia životného prostredia</t>
  </si>
  <si>
    <t>chémia a technológia životného prostredia</t>
  </si>
  <si>
    <t>riadenie procesov</t>
  </si>
  <si>
    <t>5.2.21. technológia makromolekulových látok</t>
  </si>
  <si>
    <t>technológia polymérnych materiálov</t>
  </si>
  <si>
    <t>4.1.16. organická chémia</t>
  </si>
  <si>
    <t>organická chémia</t>
  </si>
  <si>
    <t>architektúra</t>
  </si>
  <si>
    <t>obnova architektonického dedičstva</t>
  </si>
  <si>
    <t>automatizácia a informatizácia procesov</t>
  </si>
  <si>
    <t>strojárske technológie a materiály</t>
  </si>
  <si>
    <t>programové systémy</t>
  </si>
  <si>
    <t xml:space="preserve"> (§ 113af ods. 10 zákona)</t>
  </si>
  <si>
    <t>inžinierstvo životného prostredia</t>
  </si>
  <si>
    <t>automobily, lode a spaľovacie motory</t>
  </si>
  <si>
    <t>plasty v strojárstve a technológie spracovania plastov</t>
  </si>
  <si>
    <t>procesná a environmentálna technika</t>
  </si>
  <si>
    <t>výrobné systémy a manažérstvo kvality</t>
  </si>
  <si>
    <t>kvalita produkcie v strojárskych podnikoch</t>
  </si>
  <si>
    <t>5.2.3. dopravné stroje a zariadenia</t>
  </si>
  <si>
    <t>stroje a zariadenia pre stavebníctvo, úpravníctvo a poľnohospodárstvo</t>
  </si>
  <si>
    <t>5.2.5. časti a mechanizmy strojov</t>
  </si>
  <si>
    <t>časti a mechanizmy strojov</t>
  </si>
  <si>
    <t>automobilová elektronika</t>
  </si>
  <si>
    <t>priemyselná informatika</t>
  </si>
  <si>
    <t>5.2.53. meranie</t>
  </si>
  <si>
    <t>meracia a informačná technika</t>
  </si>
  <si>
    <t>automatizácia a riadenie</t>
  </si>
  <si>
    <t>5.2.12. elektrotechnológie a materiály</t>
  </si>
  <si>
    <t>elektrotechnológie a materiály</t>
  </si>
  <si>
    <t>4.1.3. fyzika kondenzovaných látok a akustika</t>
  </si>
  <si>
    <t>fyzika kondenzovaných látok a akustika</t>
  </si>
  <si>
    <t>5.2.54. meracia technika</t>
  </si>
  <si>
    <t>5.2.11. silnoprúdová elektrotechnika</t>
  </si>
  <si>
    <t>silnoprúdová elektrotechnika</t>
  </si>
  <si>
    <t>chémia a medicínska chémia</t>
  </si>
  <si>
    <t>inžinierstvo chemických a environmentálnych technológií</t>
  </si>
  <si>
    <t>potravinárstvo</t>
  </si>
  <si>
    <t>environmentálna chémia a technológia</t>
  </si>
  <si>
    <t>konštrukcie v architektúre</t>
  </si>
  <si>
    <t>2.1.18. dejiny a teória výtvarného umenia a architektúry</t>
  </si>
  <si>
    <t>teória architektúry</t>
  </si>
  <si>
    <t>priemyselné a umelecké zlievárenstvo</t>
  </si>
  <si>
    <t>spracovanie a aplikácia nekovov</t>
  </si>
  <si>
    <t>3.3.11. odvetvové a prierezové ekonomiky</t>
  </si>
  <si>
    <t>odvetvové a prierezové ekonomiky</t>
  </si>
  <si>
    <t xml:space="preserve">ktorým vznikla povinnosť uhradiť školné za prekročenie štandardnej dĺžky štúdia </t>
  </si>
  <si>
    <t xml:space="preserve">5.1.5. inžinierske konštrukcie a dopravné stavby            </t>
  </si>
  <si>
    <t>civil engineering</t>
  </si>
  <si>
    <t>v kombinácii študijného odboru 5.1.6 vodné stavby a študijného odboru 6.4.1. vodné hospodárstvo</t>
  </si>
  <si>
    <t>5.2.3.  dopravné stroje a zariadenia</t>
  </si>
  <si>
    <t>automobily a mobilné pracovné stroje</t>
  </si>
  <si>
    <t>5.2.6. energetické stroje a zariadenia</t>
  </si>
  <si>
    <t>energetické stroje a zariadenia</t>
  </si>
  <si>
    <t>environmentálna výrobná technika</t>
  </si>
  <si>
    <t>technika ochrany životného prostredia</t>
  </si>
  <si>
    <t>jadrové a fyzikálne inžinierstvo</t>
  </si>
  <si>
    <t>v kombinácii študijného odboru 5.2.14. automatizácia (hlavný) a študijného odboru 5.2.52. priemyselné inžnierstvo (vedľajší)</t>
  </si>
  <si>
    <t xml:space="preserve">v kombinácii študijného odboru 5.2.18. chemické technológie a študijného odboru 4.1.14. chémia </t>
  </si>
  <si>
    <t>chémia, medicínska chémia a chemické materiály</t>
  </si>
  <si>
    <t>potraviny, výživa, kozmetika</t>
  </si>
  <si>
    <t>krajinná a záhradná architektúra</t>
  </si>
  <si>
    <t>v kombinácii študijného odboru 5.2.14 automatizácia a študijného odboru 9.2.9. aplikovaná informatika</t>
  </si>
  <si>
    <t>aplikovaná informatika a automatizácia v priemysle</t>
  </si>
  <si>
    <t xml:space="preserve">D </t>
  </si>
  <si>
    <t>5.2.26 materiály</t>
  </si>
  <si>
    <t>mechatronika v technologických zariadeniach</t>
  </si>
  <si>
    <t xml:space="preserve">personálna práca v priemyselnom podniku </t>
  </si>
  <si>
    <t>výrobné technológie a výrobný manažment</t>
  </si>
  <si>
    <t>informačná bezpečnosť</t>
  </si>
  <si>
    <t>informačná bezpečnosť (konverzný)</t>
  </si>
  <si>
    <t>internetové  technológie</t>
  </si>
  <si>
    <t>internetové technológie (konverzný)</t>
  </si>
  <si>
    <t>3.3.20. odvetvové ekonomiky a manažment</t>
  </si>
  <si>
    <t>investičné plánovanie v priemyselnom podniku</t>
  </si>
  <si>
    <t>architektornické konštrukcie a projektovanie</t>
  </si>
  <si>
    <t>v kombinácii študijného odboru 5.1.4. pozemné stavby  a študijného odboru 5.1.1. architektúra a urbanizmus</t>
  </si>
  <si>
    <t>technické zariadenie budov</t>
  </si>
  <si>
    <t>automatizácia a informatizácia strojov a procesov</t>
  </si>
  <si>
    <t>chemické a potravinárske stroje a zariadenia</t>
  </si>
  <si>
    <t>v kombinácii študijného odboru 5.2.53. meranie (hlavný) a študijného odboru 5.2.9. elektrotechnika</t>
  </si>
  <si>
    <t>aplikovaná elektrotechnika</t>
  </si>
  <si>
    <t>aplikovaná mechatronika a elektromobilita</t>
  </si>
  <si>
    <t>elektronika a fotonika</t>
  </si>
  <si>
    <t>v kombinácii študijného odboru 5.2.25 biotechnológie (hlavný) a študijného odboru 4.1.14 chémia (vedľajší)</t>
  </si>
  <si>
    <t>biochémia a biomedicínske technológie</t>
  </si>
  <si>
    <t>5.2.17 chemické inžinierstvo</t>
  </si>
  <si>
    <t>ochrana materiálov a objektov dedičstva</t>
  </si>
  <si>
    <t>riadenie technologicých procesov v chémii a potravinárstve</t>
  </si>
  <si>
    <t>v kombinácii študijného odboru 4.1.14. chémia (hlavný) a študijného odboru 5.2.18. chemické technológie (vedľajší)</t>
  </si>
  <si>
    <t>výživa a hodnotenie kvality potravín</t>
  </si>
  <si>
    <t>materiálové inžnierstvo</t>
  </si>
  <si>
    <t>obrábanie a tvárnenie</t>
  </si>
  <si>
    <t>zváranie a spájanie materiálov</t>
  </si>
  <si>
    <t xml:space="preserve">9.2.6. informačné systémy </t>
  </si>
  <si>
    <t>informačné systémy (konverzný)</t>
  </si>
  <si>
    <t>9.2.5. sofvérové inžinierstvo</t>
  </si>
  <si>
    <t>5.1.6. vodné stavby</t>
  </si>
  <si>
    <t>vodohospodárske inžnierstvo</t>
  </si>
  <si>
    <t>dopravné stroje a zariadenia</t>
  </si>
  <si>
    <t>5.2.19. anorganická technológia a materiály</t>
  </si>
  <si>
    <t>anorganické technológie a materiály</t>
  </si>
  <si>
    <t>5.2.22. chémia a technológia požívatín</t>
  </si>
  <si>
    <t>chémia a technológia požívatín</t>
  </si>
  <si>
    <t>v kombinácii študijného odboru 5.2.21. technológia makromolekulových látok a študijného odboru 5.2.26. materiály (vedľajší)</t>
  </si>
  <si>
    <t>5.2.20. organická technológia a technológia palív</t>
  </si>
  <si>
    <t>organická technológia a technológia palív</t>
  </si>
  <si>
    <t>ArtD.</t>
  </si>
  <si>
    <t>progresívne materiály a materiálový dizajn</t>
  </si>
  <si>
    <t>inteligentné informačné systémy</t>
  </si>
  <si>
    <t>odvetvové a priestorové ekonomiky</t>
  </si>
  <si>
    <t>5.1.6. vodné stavby                                      6.4.2. hydromeliorácie</t>
  </si>
  <si>
    <t xml:space="preserve"> 1.9.2016</t>
  </si>
  <si>
    <t>5.2.8. stavebníctvo                              6.4.1. vodné hospodárstvo</t>
  </si>
  <si>
    <t>5.2.8. stavebníctvo                                   6.4.1. vodné hospodárstvo</t>
  </si>
  <si>
    <t>5.1.6. vodné stavby                                  6.4.1. vodné hospodárstvo</t>
  </si>
  <si>
    <t>5.1.4. pozemné stavby                             5.1.1. architektúra a urbanizmus</t>
  </si>
  <si>
    <t>5.1.7. aplikovaná mechanika             5.2.16. mechatronika</t>
  </si>
  <si>
    <t>5.2.1. strojárstvo                                   5.2.18. chemické technológie</t>
  </si>
  <si>
    <t>5.2.50. výrobná technika (hlavný) 5.2.57. kvalita produkcie</t>
  </si>
  <si>
    <t xml:space="preserve">Ing. </t>
  </si>
  <si>
    <t>5.2.14. automatizácia                                 9.2.9. aplikovaná informatika</t>
  </si>
  <si>
    <t>5.2.14. automatizácia                                      5.2.52. priemyselné inžinierstvo</t>
  </si>
  <si>
    <t>4.1.14. chémia                                                 5.2.18. chemické technológie</t>
  </si>
  <si>
    <t>5.2.18. chemické technológie                         4.1.14. chémia</t>
  </si>
  <si>
    <t xml:space="preserve">5.2.18. chemické technológie                         </t>
  </si>
  <si>
    <t>5.2.18. chemické technológie              4.1.14. chémia</t>
  </si>
  <si>
    <t>5.2.14. automatizácia                                   9.2.9. aplikovaná informatika</t>
  </si>
  <si>
    <t>MTF</t>
  </si>
  <si>
    <t>R-STU</t>
  </si>
  <si>
    <t>UM</t>
  </si>
  <si>
    <t>Podiel v % 2015</t>
  </si>
  <si>
    <t>Spolu v roku 2015</t>
  </si>
  <si>
    <t>R ÚM</t>
  </si>
  <si>
    <t>nie</t>
  </si>
  <si>
    <t>9.1.9 aplikovaná matematika</t>
  </si>
  <si>
    <t>prof. RNDr. Vladimír Janiš, CSc.</t>
  </si>
  <si>
    <t>áno</t>
  </si>
  <si>
    <t>prof. RNDr. Martin Kalina, PhD.</t>
  </si>
  <si>
    <t>4.1.17 analytická chémia</t>
  </si>
  <si>
    <t>prof. Ing. Ivan Špánik, DrSc.</t>
  </si>
  <si>
    <t>5.1.4 pozemné stavby</t>
  </si>
  <si>
    <t xml:space="preserve">prof. Ing. Monika Rychtáriková, PhD. </t>
  </si>
  <si>
    <t>prof. Ing. Ján Derco, DrSc.</t>
  </si>
  <si>
    <t>doc. Ing. Tomáš Mackuľak, PhD.</t>
  </si>
  <si>
    <t>5.2.13.elektronika</t>
  </si>
  <si>
    <t>doc. Ing. Marek Kukučka, PhD.                               </t>
  </si>
  <si>
    <t>4.1.11 chemická fyzika</t>
  </si>
  <si>
    <t>doc. Ing. Michal Ilčin, PhD.                                      </t>
  </si>
  <si>
    <t>5.2.10 teoretická elektrotechnika</t>
  </si>
  <si>
    <t>doc. Ing. Jozefa Červeňová, PhD.                            </t>
  </si>
  <si>
    <t>9.2.9 aplikovaná informatika</t>
  </si>
  <si>
    <t>doc. Ing. Vanda Benešová, PhD.                             </t>
  </si>
  <si>
    <t>doc. Ing. Nina Vetríková, PhD.</t>
  </si>
  <si>
    <t>doc. Ing. Jozef Martinka, PhD.</t>
  </si>
  <si>
    <t>5.1.4.pozemné stavby</t>
  </si>
  <si>
    <t>doc. Ing. Michal Krajčík, PhD.</t>
  </si>
  <si>
    <t>doc. Ing. Michal Kebísek, PhD.</t>
  </si>
  <si>
    <t>5.2.54 meracia technika</t>
  </si>
  <si>
    <t>doc. Ing. Miroslav Kamenský, PhD.</t>
  </si>
  <si>
    <t>doc. Ing. Kristína Gerulová, PhD.</t>
  </si>
  <si>
    <t>5.2.19.  anorganická technológia a materiály</t>
  </si>
  <si>
    <t>doc. RNDr. Miroslav Gál, PhD.</t>
  </si>
  <si>
    <t>4.1.21 teoretická a počítačová chémia</t>
  </si>
  <si>
    <t>doc. Ing. Lukáš Bučinský, PhD.</t>
  </si>
  <si>
    <t>R STU</t>
  </si>
  <si>
    <t>Svf</t>
  </si>
  <si>
    <t xml:space="preserve">Fakulta architektúry STU </t>
  </si>
  <si>
    <t>Stavebná fakulta STU</t>
  </si>
  <si>
    <t>Fakulta architektúry STU</t>
  </si>
  <si>
    <t>8.3.5 bezpečnosť a ochrana zdravia pri práci</t>
  </si>
  <si>
    <t>5.2.52 priemyselné inžinierstvo</t>
  </si>
  <si>
    <t>5.2.50 výrobná technika</t>
  </si>
  <si>
    <t>5.2.14.  automatizácia</t>
  </si>
  <si>
    <t>5.2.25.  biotechnológie</t>
  </si>
  <si>
    <t>5.2.22.  chémia a technológia požívatín</t>
  </si>
  <si>
    <t>5.2.21.  technológia makromolekulových látok</t>
  </si>
  <si>
    <t>5.2.18.  chemické technológie</t>
  </si>
  <si>
    <t>5.2.17.  chemické inžinierstvo</t>
  </si>
  <si>
    <t>4.1.22.  biochémia</t>
  </si>
  <si>
    <t>4.1.21.  teoretická a počítačová chémia</t>
  </si>
  <si>
    <t>4.1.18.  fyzikálna chémia</t>
  </si>
  <si>
    <t>4.1.17.  analytická chémia</t>
  </si>
  <si>
    <t>4.1.16.  organická chémia</t>
  </si>
  <si>
    <t>4.1.15.  anorganická chémia</t>
  </si>
  <si>
    <t>4.1.11.  chemická fyzika</t>
  </si>
  <si>
    <t>5.2.54.  meracia technika</t>
  </si>
  <si>
    <t>5.2.20.výrobná technika</t>
  </si>
  <si>
    <t xml:space="preserve">5.1.4. pozemné stavby </t>
  </si>
  <si>
    <t>07/2010-11/2015</t>
  </si>
  <si>
    <t>KONZEKO</t>
  </si>
  <si>
    <t>doc. Ing. Pavel Timár, CSc.</t>
  </si>
  <si>
    <t>ITMS 26220220074</t>
  </si>
  <si>
    <t>G</t>
  </si>
  <si>
    <t>Výskumná agentúra</t>
  </si>
  <si>
    <t>04/2013-12/2015</t>
  </si>
  <si>
    <t>Univezitný vedecký park STU</t>
  </si>
  <si>
    <t>prof. Ing. Robert Redhammer, PhD.</t>
  </si>
  <si>
    <t>ITMS 26240220084</t>
  </si>
  <si>
    <t>Ministerstvo školstva</t>
  </si>
  <si>
    <t>08/2011 - 11/2015</t>
  </si>
  <si>
    <t>Kompetečné centrum pre nové materiály, pokročilé technológie a energetiku</t>
  </si>
  <si>
    <t>prof. Ing. František Janíček, PhD.</t>
  </si>
  <si>
    <t>ITMS 26240220073</t>
  </si>
  <si>
    <t xml:space="preserve">Výskumná agentúra </t>
  </si>
  <si>
    <t>10/2015 – 12/2015</t>
  </si>
  <si>
    <t>Slovenská infraštruktúra pre vysokovýkonné počítanie</t>
  </si>
  <si>
    <t>prof. Ing. Pavol Horváth, CSc.</t>
  </si>
  <si>
    <t>ITMS 26230120002</t>
  </si>
  <si>
    <t>09/2013 - 07/2015</t>
  </si>
  <si>
    <t>Centrum aplikovaného výskumu nových materiálov a transferu technológií</t>
  </si>
  <si>
    <t>doc. Ing. Vladimír Danielik, PhD.</t>
  </si>
  <si>
    <t>ITMS 26240220088</t>
  </si>
  <si>
    <t>10/2011 - 10/2015</t>
  </si>
  <si>
    <t>Vybudovanie Kompetenčného centra pre výskum a vývoj v  oblasti molekulárnej medicíny</t>
  </si>
  <si>
    <t>prof. Ing. Milan Polakovič, PhD.</t>
  </si>
  <si>
    <t>ITMS 26240220071</t>
  </si>
  <si>
    <t>09/2011 - 12/2015</t>
  </si>
  <si>
    <t>Kompetenčné centrum inteligentných technológií pre elektronizáciu a informatizáciu systémov a služieb</t>
  </si>
  <si>
    <t>ITMS 26240220072</t>
  </si>
  <si>
    <t>01.06.2015-31.05.2016</t>
  </si>
  <si>
    <t>SlovakION - Slovak Centre of Excellence in Ion Beam and Plasma Technologies for Materials Engineering and Nanotechnology</t>
  </si>
  <si>
    <t>prof. Dr. Ing. Oliver Moravčík, Doc. Ing. Maximilián Strémy, PhD.</t>
  </si>
  <si>
    <t>H2020-664526</t>
  </si>
  <si>
    <t>Z</t>
  </si>
  <si>
    <t>Európska komisia, H2020</t>
  </si>
  <si>
    <t>1.7.2016-30.6.2019</t>
  </si>
  <si>
    <t>Výskum modifikácie fázových rozhraní v systéme povlak/podložka na zvýšenie adhézie tvrdých povlakov</t>
  </si>
  <si>
    <t>Čaplovič Ľubomír, prof. Ing., PhD.</t>
  </si>
  <si>
    <t>APVV-15-0168</t>
  </si>
  <si>
    <t>APVV</t>
  </si>
  <si>
    <t>R STU - Centrum STU pre nanodiagnostiku</t>
  </si>
  <si>
    <t>1.7.2016-30.6.2020</t>
  </si>
  <si>
    <t>Inovatívna MoS2 platforma pre diagnózu a cielenú liečbu rakoviny</t>
  </si>
  <si>
    <t>Šiffalovič Peter, Dr., PhD.</t>
  </si>
  <si>
    <t>APVV-15-0641</t>
  </si>
  <si>
    <t>1.1.2015-31.12.2017</t>
  </si>
  <si>
    <t>Rozhranie grafén-diamant: štrukturálne a elektronické vlastnosti</t>
  </si>
  <si>
    <t>Skákalová Viera, doc. Ing., DrSc.</t>
  </si>
  <si>
    <t>1/1004/15</t>
  </si>
  <si>
    <t>VEGA</t>
  </si>
  <si>
    <t>2016 - 2018</t>
  </si>
  <si>
    <t>Vplyv územného umiestnenia a odvetvového zamerania na výkonnosť podnikateľských subjektov a ich konkurencieschopnosť na globálnom trhu</t>
  </si>
  <si>
    <t>Chodasová Zuzana, doc. Ing. PhD.</t>
  </si>
  <si>
    <t>1/0652/16</t>
  </si>
  <si>
    <t>2014-2016</t>
  </si>
  <si>
    <t>Adaptačné stratégie na prírodné a spoločenské disturbácie prebiehajúce v lesnej krajine</t>
  </si>
  <si>
    <t>Finka, Maroš, prof. Ing. arch. PhD.</t>
  </si>
  <si>
    <t>2/0038/14</t>
  </si>
  <si>
    <t>dofinancovanie projektu na základe zúčtovania</t>
  </si>
  <si>
    <t>2012 - 2016</t>
  </si>
  <si>
    <t xml:space="preserve">AKK - Alpen–Carpathen Biocoridor - Add on                              </t>
  </si>
  <si>
    <t>Finka, Maroš, prof. Ing. arch. PhD. Ondrejička, Vladimír, Ing. PhD.</t>
  </si>
  <si>
    <t>AKK Centrope N00054</t>
  </si>
  <si>
    <t>Interreg SK-AT, JTS Vienna</t>
  </si>
  <si>
    <t>2014-2017</t>
  </si>
  <si>
    <t>Smart Cities for knowledge based societies in CEE</t>
  </si>
  <si>
    <t>No. IZ73ZO_152599</t>
  </si>
  <si>
    <t>SCOPES</t>
  </si>
  <si>
    <t>INSPIRATION - Integrated spatial planning, land use and soil management research action</t>
  </si>
  <si>
    <t>No. 642372 H2020 - H2020-SC5-2014-one-stage</t>
  </si>
  <si>
    <t>Innovations in Climate Governance: Sources, Patterns and Effects (INOGOV)</t>
  </si>
  <si>
    <t>Action TU 1309 COST</t>
  </si>
  <si>
    <t>COST</t>
  </si>
  <si>
    <r>
      <t xml:space="preserve">2015 </t>
    </r>
    <r>
      <rPr>
        <b/>
        <sz val="10"/>
        <rFont val="Times New Roman"/>
        <family val="1"/>
        <charset val="238"/>
      </rPr>
      <t xml:space="preserve">- </t>
    </r>
    <r>
      <rPr>
        <sz val="10"/>
        <rFont val="Times New Roman"/>
        <family val="1"/>
        <charset val="238"/>
      </rPr>
      <t>2019</t>
    </r>
  </si>
  <si>
    <t>LUMAT Implementation of Sustainable Land Use in Integrated Environmental management of functional Urban Areas</t>
  </si>
  <si>
    <t>Interreg Central Europe project CE89 LUMAT</t>
  </si>
  <si>
    <t>Interreg Central Europe</t>
  </si>
  <si>
    <t>Softvérové dielo s licenciou</t>
  </si>
  <si>
    <t>prof. Ing. Mária Bieliková, PhD.</t>
  </si>
  <si>
    <t>zmluva 47/15</t>
  </si>
  <si>
    <t>O</t>
  </si>
  <si>
    <t>SCR</t>
  </si>
  <si>
    <t>Vytvorenie analýzy správania</t>
  </si>
  <si>
    <t>zmluva 25/16</t>
  </si>
  <si>
    <t>Creative Web</t>
  </si>
  <si>
    <t>Prototyp počítačovej hry</t>
  </si>
  <si>
    <t>UFKv Nitre</t>
  </si>
  <si>
    <t>2015-2016</t>
  </si>
  <si>
    <t>Analýza webu</t>
  </si>
  <si>
    <t>prof. Ing. Pavel Čičák, PhD.</t>
  </si>
  <si>
    <t>Piano Media</t>
  </si>
  <si>
    <t>Automatizácia a integrácia systémov pre IT</t>
  </si>
  <si>
    <t>Slovak Telekom</t>
  </si>
  <si>
    <t>Vytvorenie diela</t>
  </si>
  <si>
    <t>zmluva 52/15</t>
  </si>
  <si>
    <t>Molphir</t>
  </si>
  <si>
    <t>zodp.rieš.  STU</t>
  </si>
  <si>
    <t>2013-2015</t>
  </si>
  <si>
    <t>Univerzitný vedecký park STU Bratislava</t>
  </si>
  <si>
    <t xml:space="preserve">ITMS  26240220084
</t>
  </si>
  <si>
    <t>ASFEÚ MŠVVaŠ SR</t>
  </si>
  <si>
    <t>zodp. rieš. Atos IT Solutions and Services s.r.o.,</t>
  </si>
  <si>
    <t>2014-2015</t>
  </si>
  <si>
    <t>Medzinárodné centrum excelentnosti pre výskum inteligentných a bezpečných informačno-komunikačných technológií a systémov</t>
  </si>
  <si>
    <t>doc. Ing. Viera Rozinajová, PhD.</t>
  </si>
  <si>
    <t xml:space="preserve">ITMS  26240120039
</t>
  </si>
  <si>
    <t>Cena pre študeta v súťaži Upgradni</t>
  </si>
  <si>
    <t>dar. zmluva 20/2016</t>
  </si>
  <si>
    <t>Volkswagen Slovakia</t>
  </si>
  <si>
    <t>Cestovné granty</t>
  </si>
  <si>
    <t>dar. zmluva 36/2016</t>
  </si>
  <si>
    <t xml:space="preserve">Softec </t>
  </si>
  <si>
    <t>Atmosférická sonda merajúca veličiny</t>
  </si>
  <si>
    <t>Ing. Peter Pištek, PhD.</t>
  </si>
  <si>
    <t>2015et10</t>
  </si>
  <si>
    <t>Nadácia Tatrabanky</t>
  </si>
  <si>
    <t>IndoorNav</t>
  </si>
  <si>
    <t>Mgr. Alena Kovárová, PhD.</t>
  </si>
  <si>
    <t>2015et09</t>
  </si>
  <si>
    <t>HoloBanking</t>
  </si>
  <si>
    <t>Ing. Juraj Vincúr</t>
  </si>
  <si>
    <t>2015et07</t>
  </si>
  <si>
    <t>2015-2018</t>
  </si>
  <si>
    <t>Innovative teaching curricula, methods and infrastructures for computer science and software engineering</t>
  </si>
  <si>
    <t>SCOPES JRP/IP, No. 160480/2015</t>
  </si>
  <si>
    <t>2015-2017</t>
  </si>
  <si>
    <t>Towards linguistic precision and computational efficiency in natural language processing</t>
  </si>
  <si>
    <t>Ing. Marián Šimko, PhD.</t>
  </si>
  <si>
    <t>COST Action IC1207</t>
  </si>
  <si>
    <t>Semantic keyword-based search on structured data sources</t>
  </si>
  <si>
    <t>COST Action IC1302</t>
  </si>
  <si>
    <t>2016-2019</t>
  </si>
  <si>
    <t>Aplikovaný výskum merania fyziologických parametrov stresu a inteligentného bezdrôtového biomonitoringu s využitím technológií na čipe.</t>
  </si>
  <si>
    <t>Ing. Katarína Jelemenská, PhD.</t>
  </si>
  <si>
    <t>APVV-15-0789</t>
  </si>
  <si>
    <t>2016-2020</t>
  </si>
  <si>
    <t>Multimodálna interakcia človek-robot s využitím cloudových prostriedkov</t>
  </si>
  <si>
    <t>doc. Ing. Ivan Kotuliak, PhD.</t>
  </si>
  <si>
    <t>APVV-15-0731</t>
  </si>
  <si>
    <t>Informačné správanie sa človeka v digitálnom priestore</t>
  </si>
  <si>
    <t>APVV-15-0508</t>
  </si>
  <si>
    <t>2016-2018</t>
  </si>
  <si>
    <t>Virtuálne softvérové laboratórium pre kolaboratívne riešenie úloh pri vzdelávaní</t>
  </si>
  <si>
    <t xml:space="preserve"> 009STU-4/2014</t>
  </si>
  <si>
    <t>KEGA</t>
  </si>
  <si>
    <t>Metódy a algoritmy zefektívnenia a spoľahlivosti doručovania multimediálneho obsahu v IP sieťach</t>
  </si>
  <si>
    <t>1/0836/16</t>
  </si>
  <si>
    <t>Prispôsobovanie prístupu k informačným a vedomostným artefaktom založené na interakciách a kolaborácii v prostredí webu</t>
  </si>
  <si>
    <t>1/0646/15</t>
  </si>
  <si>
    <t>Metódy návrhu a verifikácie digitálnych systémov s nízkou spotrebou na báze formálnych špecifikačných jazykov</t>
  </si>
  <si>
    <t>1/0616/14</t>
  </si>
  <si>
    <t>Inteligentná analýza veľkých údajových korpusov sémanticky-orientovanými a bio-inšpirovanými metódami v paralelnom prostredí</t>
  </si>
  <si>
    <t>prof. Ing. Pavol Návrat, PhD.</t>
  </si>
  <si>
    <t>1/0752/14</t>
  </si>
  <si>
    <t>Vizuálne rozpoznávanie tried objektov vo videosekvenciách prepojením sémantickej segmentácie na lokálnej úrovni a globálnej segmentácie vizuálnej nápadnosti (saliency)</t>
  </si>
  <si>
    <t>Ing. Vanda Benešová, PhD.</t>
  </si>
  <si>
    <t>1/0625/14</t>
  </si>
  <si>
    <t>03.12.2015 - 21.12.2015</t>
  </si>
  <si>
    <t>Návrh algoritmov riadenia a realizácia systému kondicionovacej komory</t>
  </si>
  <si>
    <t>Tanuška Pavol prof. Ing. PhD.</t>
  </si>
  <si>
    <t>154/15</t>
  </si>
  <si>
    <t>BOGE Trnava</t>
  </si>
  <si>
    <t>3.10.2016 - 3.11.2016</t>
  </si>
  <si>
    <t>Návrh a realizácia merania signálov pre vyhodnotenie askustických emisií</t>
  </si>
  <si>
    <t>94/14</t>
  </si>
  <si>
    <t>VUJE Trnava</t>
  </si>
  <si>
    <t>11.8.2016. - 28.11.2016</t>
  </si>
  <si>
    <t>Vyhodnotenie starnutia protipožiarných náterov na overovacích vzorkách SE EBO a SE EMO</t>
  </si>
  <si>
    <t>Balog Karol, prof. Ing., PhD.</t>
  </si>
  <si>
    <t>65/14</t>
  </si>
  <si>
    <t>Slovenské elektrárne Bratislava</t>
  </si>
  <si>
    <t>19.12.2016 - 22.12.2016</t>
  </si>
  <si>
    <t>Výskum vplyvu tvrdosti na vlastnosti gumy</t>
  </si>
  <si>
    <t>Bilík Jozef, doc. Ing., PhD.</t>
  </si>
  <si>
    <t>186/16</t>
  </si>
  <si>
    <t>Schindler Dunajská Streda, Kostolné Kračany</t>
  </si>
  <si>
    <t>14.12.2016 - 19.12.2016</t>
  </si>
  <si>
    <t>Výskum možností 3D skenovania plastových dielov VO</t>
  </si>
  <si>
    <t>Buranský Ivan, Ing., PhD.</t>
  </si>
  <si>
    <t>185/16</t>
  </si>
  <si>
    <t>Fremach International NV Belgicko</t>
  </si>
  <si>
    <t>13.12.2016 - 16.12.2016</t>
  </si>
  <si>
    <t>Výskum možností 3D skenovania a merania</t>
  </si>
  <si>
    <t>184/16</t>
  </si>
  <si>
    <t>Schaeffler Skalica</t>
  </si>
  <si>
    <t>13.12.2016 - 15.12.2016</t>
  </si>
  <si>
    <t>Analýza koróznych vlastností</t>
  </si>
  <si>
    <t>Kusý Martin doc.Ing. PhD.</t>
  </si>
  <si>
    <t>183/16</t>
  </si>
  <si>
    <t>MIBA Steeltec Vráble</t>
  </si>
  <si>
    <t>9.12.2016 - 13.12.2016</t>
  </si>
  <si>
    <t>Výskum a overenie vlastností ložiskových ocelí</t>
  </si>
  <si>
    <t>12.12.2016 - 15.12.2016</t>
  </si>
  <si>
    <t>Výskum možností merania Spheric-Eliptic</t>
  </si>
  <si>
    <t>181/16</t>
  </si>
  <si>
    <t>Tristone Flowtech Slovakia Nová Baňa</t>
  </si>
  <si>
    <t>8.12.2016 - 13.12.2016</t>
  </si>
  <si>
    <t>Výskum a odskúšanie vytvorenia digitalizovaného 3D modelu prednej časti karosérie</t>
  </si>
  <si>
    <t>Morovič Ladislav doc. Ing. PhD.</t>
  </si>
  <si>
    <t>180/16</t>
  </si>
  <si>
    <t>INNOV8 Trnava</t>
  </si>
  <si>
    <t>15.12.2016 - 16.12.2016</t>
  </si>
  <si>
    <t>Vedecko výskumný projetk - mechanické skúšky plechov T-BMW312LWB - zváraných laserom</t>
  </si>
  <si>
    <t>Hazlinger Marián doc. Ing. CSc.</t>
  </si>
  <si>
    <t>179/16</t>
  </si>
  <si>
    <t>ArcelorMittal Senica</t>
  </si>
  <si>
    <t>12.12.2016 - 14.12.2016</t>
  </si>
  <si>
    <t>Vedecko výskumný projetk - mechanické skúšky plechov T-BMW303LWB - zváraných laserom</t>
  </si>
  <si>
    <t>178/16</t>
  </si>
  <si>
    <t>5.12.2016 - 9.12.2016</t>
  </si>
  <si>
    <t>Výskum a odskúšanie metalografickej prípravy vzorky SP1.5</t>
  </si>
  <si>
    <t>Sahul Miroslav Ing. PhD.</t>
  </si>
  <si>
    <t>177/16</t>
  </si>
  <si>
    <t>Semikron Vrbové</t>
  </si>
  <si>
    <t>7.12.2016 - 9.12.2016</t>
  </si>
  <si>
    <t>Vedecko výskumný projekt-mechanické skúšky plechov T-BMW302LWB-zváraných laserom</t>
  </si>
  <si>
    <t>176/16</t>
  </si>
  <si>
    <t>30.11.2016 - 2.12.2016</t>
  </si>
  <si>
    <t>Vedecko výskumný projekt-analýza lomových plôch poškodených súčiastok</t>
  </si>
  <si>
    <t>175/16</t>
  </si>
  <si>
    <t>Ing. Peter Rosenberger Trnava</t>
  </si>
  <si>
    <t>21.11.2016 - 21.11.2016</t>
  </si>
  <si>
    <t>TEM analýza práškovej vzorky</t>
  </si>
  <si>
    <t>174/16</t>
  </si>
  <si>
    <t>Univerzita Komenského v Bratislave</t>
  </si>
  <si>
    <t>25.11.2016 - 28.11.2016</t>
  </si>
  <si>
    <t>RTG analýza zvarovaných spojov</t>
  </si>
  <si>
    <t>173/16</t>
  </si>
  <si>
    <t>Strojnícka fakulta STU Bratislava</t>
  </si>
  <si>
    <t>23.11.2016 - 25.11.2016</t>
  </si>
  <si>
    <t>Analýza teplotného poľa izolácií na kovovom povrchu pri vysokotepelnom namáhaní</t>
  </si>
  <si>
    <t>Harangozó Jozef Ing. PhD.</t>
  </si>
  <si>
    <t>172/16</t>
  </si>
  <si>
    <t>Stavebná fakulta STU Trnava</t>
  </si>
  <si>
    <t>24.11.2016 - 30.11.2016</t>
  </si>
  <si>
    <t>Výskum možností 3D skenovania a 3D porovnanie GM dielu</t>
  </si>
  <si>
    <t>171/16</t>
  </si>
  <si>
    <t>23.11.2016 - 28.11.2016</t>
  </si>
  <si>
    <t>Výskum postupu výroby razníka laserovým mikroobrábaním</t>
  </si>
  <si>
    <t>Necpal Martin Ing. PhD.</t>
  </si>
  <si>
    <t>170/16</t>
  </si>
  <si>
    <t>Pressburg Mint Bratislava</t>
  </si>
  <si>
    <t>16.11.2016 - 18.11.2016</t>
  </si>
  <si>
    <t>Pevnostná analýza závesného háku</t>
  </si>
  <si>
    <t>Naď Milan doc. Ing. CSc.</t>
  </si>
  <si>
    <t>169/16</t>
  </si>
  <si>
    <t>A3M Slovakia Cífer</t>
  </si>
  <si>
    <t>18.11.2016 - 23.11.2016</t>
  </si>
  <si>
    <t>Výskum a odskúšanie vytvorenia digitalizovaného 3D modelu vozíka</t>
  </si>
  <si>
    <t>167/16</t>
  </si>
  <si>
    <t>Novoplast Sereď</t>
  </si>
  <si>
    <t>14.11.2016 - 16.11.2016</t>
  </si>
  <si>
    <t xml:space="preserve">Analýza vhodnosti materiálu </t>
  </si>
  <si>
    <t>Moravčík Roman doc. Ing. PhD.</t>
  </si>
  <si>
    <t>166/16</t>
  </si>
  <si>
    <t>AJ Metal Design Hrnčiarovce nad Parnou</t>
  </si>
  <si>
    <t>10.11.2016 - 16.11.2016</t>
  </si>
  <si>
    <t>164/16</t>
  </si>
  <si>
    <t>8.11.2016 - 10.11.2016</t>
  </si>
  <si>
    <t>Analýza chemického zloženia</t>
  </si>
  <si>
    <t>Péteryová Magda Mgr.</t>
  </si>
  <si>
    <t>163/16</t>
  </si>
  <si>
    <t>DS systems, s.r.o. Trnava</t>
  </si>
  <si>
    <t>9.11.2016 - 11.11.2016</t>
  </si>
  <si>
    <t>Vedecko výskumný projekt - Meranie a výpočet tepelnej vodivosti Al kompozitu</t>
  </si>
  <si>
    <t>Drienovský Marián Ing. PhD.</t>
  </si>
  <si>
    <t>162/16</t>
  </si>
  <si>
    <t>ÚMMS SAV Bratislava</t>
  </si>
  <si>
    <t>4.11.2016 - 8.11.2016</t>
  </si>
  <si>
    <t>Vedecko výskumný projekt-mechanické skúšky plechov T-BMW303 BLK-A</t>
  </si>
  <si>
    <t>160/16</t>
  </si>
  <si>
    <t>24.10.2016 - 27.10.2016</t>
  </si>
  <si>
    <t>Analýza vodíka v pracovnom ovdzuší</t>
  </si>
  <si>
    <t>Bartošová Alica, Ing., PhD.</t>
  </si>
  <si>
    <t>159/16</t>
  </si>
  <si>
    <t>IN VEST Šaľa</t>
  </si>
  <si>
    <t>31.10.2016 - 3.11.2016</t>
  </si>
  <si>
    <t>Metalografická príprava vzorky pre analýzu</t>
  </si>
  <si>
    <t>Sahul Martin Ing. PhD.</t>
  </si>
  <si>
    <t>158/16</t>
  </si>
  <si>
    <t>28.10.2016 - 31.10.2016</t>
  </si>
  <si>
    <t>Analýza priečnych rezov a chemického zloženia</t>
  </si>
  <si>
    <t>Zacková Paulína Ing. PhD.</t>
  </si>
  <si>
    <t>157/16</t>
  </si>
  <si>
    <t>28.10.2016 - 3.11.2016</t>
  </si>
  <si>
    <t>Výskum a vývoj technológie laserového textúrovania povrchu</t>
  </si>
  <si>
    <t>Šugár Peter prof. Ing. CSc.</t>
  </si>
  <si>
    <t>156/16</t>
  </si>
  <si>
    <t>B4D s.r.o. Banská Bystrica</t>
  </si>
  <si>
    <t>26.10.2016 - 28.10.2016</t>
  </si>
  <si>
    <t>Analýza materiálu z dôvodu nesprávneho spájkovania</t>
  </si>
  <si>
    <t>Lokaj Ján prof. Ing. PhD.</t>
  </si>
  <si>
    <t>155/16</t>
  </si>
  <si>
    <t>ENICS Slovakia Nová Dubnica</t>
  </si>
  <si>
    <t>25.10.2016 - 26.10.2016</t>
  </si>
  <si>
    <t>Analýza chemického zloženenia EDS-Spájka SP1,6</t>
  </si>
  <si>
    <t>154/16</t>
  </si>
  <si>
    <t>24.10.2016 - 25.10.2016</t>
  </si>
  <si>
    <t>Analáza obsahu zvyškového austenitu</t>
  </si>
  <si>
    <t>153/16</t>
  </si>
  <si>
    <t>TDK-Slovakia Považská Bystrica</t>
  </si>
  <si>
    <t>21.10.2016 - 28.10.2016</t>
  </si>
  <si>
    <t>152/16</t>
  </si>
  <si>
    <t>KINEX BEARINGS Bytča</t>
  </si>
  <si>
    <t>20.10.2016 - 24.10.2016</t>
  </si>
  <si>
    <t>Výskum príčin porušenia ložiskových ocelí</t>
  </si>
  <si>
    <t>151/16</t>
  </si>
  <si>
    <t>PSL, a.s. Považská Bystrica</t>
  </si>
  <si>
    <t>18.10.2016 - 24.10.2016</t>
  </si>
  <si>
    <t>Analýza súčiastky po odtrhovej skúške</t>
  </si>
  <si>
    <t>150/16</t>
  </si>
  <si>
    <t>11.10.2016 - 17.10.2016</t>
  </si>
  <si>
    <t>144/16</t>
  </si>
  <si>
    <t>INA SKALICA</t>
  </si>
  <si>
    <t>17.10.2016 - 25.10.2016</t>
  </si>
  <si>
    <t>Výskumný projekt-Tem analýza zvarového spoja dvojfázových ocelí</t>
  </si>
  <si>
    <t>Dománková Mária doc. Ing. PhD.</t>
  </si>
  <si>
    <t>143/16</t>
  </si>
  <si>
    <t>STU Bratislava Strojnícka fakulta</t>
  </si>
  <si>
    <t>12.10.2016 - 13.10.2016</t>
  </si>
  <si>
    <t>Protokol z analýzy v anglickom jazyku</t>
  </si>
  <si>
    <t>142/16</t>
  </si>
  <si>
    <t>10.10.2016 - 19.10.2016</t>
  </si>
  <si>
    <t>Analýza chemického zloženia 4 medených diskov</t>
  </si>
  <si>
    <t>141/16</t>
  </si>
  <si>
    <t>7.10.2016 - 12.10.2016</t>
  </si>
  <si>
    <t>Vedecko výskumný projekt-mechanické skúšky plechov, skúšky tvrdosti zvarových spojov T-BMW313</t>
  </si>
  <si>
    <t>140/16</t>
  </si>
  <si>
    <t>7.10.2016 - 7.11.2016</t>
  </si>
  <si>
    <t>Analýza a posúdenie rizík</t>
  </si>
  <si>
    <t>Kuracina Richard doc. Ing. Ph.D.</t>
  </si>
  <si>
    <t>137/16</t>
  </si>
  <si>
    <t>Evonik Fermas s.r.o., Slovenská Ľupča</t>
  </si>
  <si>
    <t>5.10.2016 - 21.10.2016</t>
  </si>
  <si>
    <t>Výskumný projekt-TEM analýza dvoch zvarových spojov vysokopevných ocelí</t>
  </si>
  <si>
    <t>136/16</t>
  </si>
  <si>
    <t>12.9.2016 - 19.9.2016</t>
  </si>
  <si>
    <t>Posúdenie odolnosti izolačných materiálov</t>
  </si>
  <si>
    <t>Martinka Jozef Ing. PhD.</t>
  </si>
  <si>
    <t>135/16</t>
  </si>
  <si>
    <t>Promat d.o.o. Škofja Loka Slovinsko</t>
  </si>
  <si>
    <t>28.9.2016 - 7.10.2016</t>
  </si>
  <si>
    <t>134/16</t>
  </si>
  <si>
    <t>27.9.2016 - 4.10.2016</t>
  </si>
  <si>
    <t>133/16</t>
  </si>
  <si>
    <t>26.9.2016 - 28.9.2016</t>
  </si>
  <si>
    <t>Vedecko výskumný projekt-skúška ťahom pre produkt T-BMW314LWB-Z</t>
  </si>
  <si>
    <t>132/16</t>
  </si>
  <si>
    <t>23.9.2016 - 27.9.2016</t>
  </si>
  <si>
    <t>Meranie hrúbky povlaku a analýza chemického zloženia</t>
  </si>
  <si>
    <t>131/16</t>
  </si>
  <si>
    <t>22.9.2016 - 23.9.2016</t>
  </si>
  <si>
    <t>EDS chemická mikroanalýza</t>
  </si>
  <si>
    <t>130/16</t>
  </si>
  <si>
    <t>6.9.2016 - 30.9.2016</t>
  </si>
  <si>
    <t>Stanovenie teploty vznietenia rozvíreného a usadeného prachu</t>
  </si>
  <si>
    <t>129/16</t>
  </si>
  <si>
    <t>AGRO CS Slovakia Lúčenec</t>
  </si>
  <si>
    <t>20.9.2016 - 23.9.2016</t>
  </si>
  <si>
    <t>Výskum opracovania dielov</t>
  </si>
  <si>
    <t>Šimna Vladimír Ing. PhD.</t>
  </si>
  <si>
    <t>128/16</t>
  </si>
  <si>
    <t>Antolin Trnava</t>
  </si>
  <si>
    <t>21.9.2016 - 27.9.2016</t>
  </si>
  <si>
    <t>Analýza a simulácia procesu vstrekovania</t>
  </si>
  <si>
    <t>127/16</t>
  </si>
  <si>
    <t>R&amp;D Mold  Machining Považská Bystrica</t>
  </si>
  <si>
    <t>9.9.2016 - 14.9.2016</t>
  </si>
  <si>
    <t>Analýza defektov žiarového nástreku Mo na uhlíkovej oceli</t>
  </si>
  <si>
    <t>126/16</t>
  </si>
  <si>
    <t>Miba Steeltec Vráble</t>
  </si>
  <si>
    <t>7.9.2016 - 13.9.2016</t>
  </si>
  <si>
    <t>125/16</t>
  </si>
  <si>
    <t>2.9.2016 - 30.9.2016</t>
  </si>
  <si>
    <t>Hodnotenie procesu spaľovania simulátu odpadu z JE</t>
  </si>
  <si>
    <t>123/16</t>
  </si>
  <si>
    <t>JAVYS Bratislava</t>
  </si>
  <si>
    <t>20.9.2016 - 30.9.2016</t>
  </si>
  <si>
    <t>Analýza ultrazvukových zvarov</t>
  </si>
  <si>
    <t>122/16</t>
  </si>
  <si>
    <t>22.8.2016 - 14.9.2016</t>
  </si>
  <si>
    <t>Analýza rozhraní spájok</t>
  </si>
  <si>
    <t>121/16</t>
  </si>
  <si>
    <t>18.8.2016 - 19.8.2016</t>
  </si>
  <si>
    <t>120/16</t>
  </si>
  <si>
    <t>17.8.2016 - 18.8.2016</t>
  </si>
  <si>
    <t>Vedeckovýskumný projekt-skúška ťahom plechov T-MER302LWB-Z</t>
  </si>
  <si>
    <t>119/16</t>
  </si>
  <si>
    <t>8.8.2016 - 12.8.2016</t>
  </si>
  <si>
    <t>118/16</t>
  </si>
  <si>
    <t>11.8.2016 - 18.8.2016</t>
  </si>
  <si>
    <t>Výskum a odskúšanie vytvorenia digitalizovaného 3D modelu sedačky a rukoäti</t>
  </si>
  <si>
    <t>117/16</t>
  </si>
  <si>
    <t>SHARK AEROs.r.o. Letisko Senica Hlboké</t>
  </si>
  <si>
    <t>15.8.2016 - 16.8.2016</t>
  </si>
  <si>
    <t>Rezanie a metalografická príprava vzoriek</t>
  </si>
  <si>
    <t>116/16</t>
  </si>
  <si>
    <t>11.8.2016 - 12.8.2016</t>
  </si>
  <si>
    <t>Teoretické a experimentálne poznatky o materiáloch používaných v elektrotech. Priemysle</t>
  </si>
  <si>
    <t>Černičková Ivona, Ing., Phd.</t>
  </si>
  <si>
    <t>115/16</t>
  </si>
  <si>
    <t>Klauke Slovakia Dolný Kubín</t>
  </si>
  <si>
    <t>28.7.2016 - 29.7.2016</t>
  </si>
  <si>
    <t>Analýza pružnej charakteristiky ťažných pružín</t>
  </si>
  <si>
    <t>114/16</t>
  </si>
  <si>
    <t>Schindler Dunajská Streda Kostolné Kračany</t>
  </si>
  <si>
    <t>9.8.2016 - 17.8.2016</t>
  </si>
  <si>
    <t>Stanovenie reologických vlastností daných vzoriek</t>
  </si>
  <si>
    <t>Bošák Ondrej, Mgr., PhD.</t>
  </si>
  <si>
    <t>113/16</t>
  </si>
  <si>
    <t>ZF Slovakia Trnava</t>
  </si>
  <si>
    <t>27.7.2016 - 28.7.2016</t>
  </si>
  <si>
    <t>112/16</t>
  </si>
  <si>
    <t>8.8.2016 - 15.8.2016</t>
  </si>
  <si>
    <t>Výskum možností výroby súčiastok VŠ-Rostex</t>
  </si>
  <si>
    <t>111/16</t>
  </si>
  <si>
    <t>ADLO-Security Doors Nitra</t>
  </si>
  <si>
    <t>8.8.2016 - 9.8.2016</t>
  </si>
  <si>
    <t>Vedecko-výskumný projekt-skúška ťahom plechov T-FOR302LWB-Z</t>
  </si>
  <si>
    <t>110/16</t>
  </si>
  <si>
    <t>25.7.2016 - 26.7.2016</t>
  </si>
  <si>
    <t>Expertíza lomu</t>
  </si>
  <si>
    <t>Jurči Peter prof.Ing. PhD.</t>
  </si>
  <si>
    <t>109/16</t>
  </si>
  <si>
    <t>CAPITAL SAFETY GROUP Banský Bystrica</t>
  </si>
  <si>
    <t>21.7.2016 - 29.7.2016</t>
  </si>
  <si>
    <t>Výskum možností 3D skenovania nástrojov</t>
  </si>
  <si>
    <t>108/16</t>
  </si>
  <si>
    <t>Skartek Trnava</t>
  </si>
  <si>
    <t>22.7.2016 - 28.7.2016</t>
  </si>
  <si>
    <t>Laserová konfokálna mikroskopia</t>
  </si>
  <si>
    <t>107/16</t>
  </si>
  <si>
    <t>8.7.2016 - 11.7.2016</t>
  </si>
  <si>
    <t>Analýza povrchových defektov brzdových strmeňov</t>
  </si>
  <si>
    <t>106/16</t>
  </si>
  <si>
    <t>Akebono Brake Slovakia Trenčín</t>
  </si>
  <si>
    <t>7.7.2016 - 22.7.2016</t>
  </si>
  <si>
    <t>Výskumný projekt-TEM-analýza zameraná na identifikáciu nanočastíc</t>
  </si>
  <si>
    <t>105/16</t>
  </si>
  <si>
    <t>Benteler Steel/Tube Paderborn Nemecko</t>
  </si>
  <si>
    <t>8.7.2016 - 15.7.2016</t>
  </si>
  <si>
    <t>Výskum možnosti optického 3D skenovanií kola a reverzního inženýrství</t>
  </si>
  <si>
    <t>104/16</t>
  </si>
  <si>
    <t>Naviga 4 s.r.o. Praha, ČR</t>
  </si>
  <si>
    <t>6.7.2016 - 15.7.2016</t>
  </si>
  <si>
    <t>103/16</t>
  </si>
  <si>
    <t>5.9.2016 - 05.10.2016</t>
  </si>
  <si>
    <t>Výskum chovania sendvičových kompozitných štruktúr behom podmienok blízkych reálnemu požiaru</t>
  </si>
  <si>
    <t>102/16</t>
  </si>
  <si>
    <t>Plastikářsky Klastr Zlín ČR</t>
  </si>
  <si>
    <t>4.7.2016 - 6.7.2016</t>
  </si>
  <si>
    <t>Analýza lomu titánového rámu okuliarov</t>
  </si>
  <si>
    <t>Hudáková Mária, doc. Ing. Phd.</t>
  </si>
  <si>
    <t>101/16</t>
  </si>
  <si>
    <t>UNI OPTIK Trnava</t>
  </si>
  <si>
    <t>7.7.2016 - 14.7.2016</t>
  </si>
  <si>
    <t>Analýza mikrogeometrie povrchu u zákazníka</t>
  </si>
  <si>
    <t>Moravčíková Jana Ing. PhD.</t>
  </si>
  <si>
    <t>100/16</t>
  </si>
  <si>
    <t>30.6.2016 - 6.7.2016</t>
  </si>
  <si>
    <t xml:space="preserve">Analýza mikroštruktúry a chemického zloženia komponentov s ozn. 30-16A </t>
  </si>
  <si>
    <t>99/16</t>
  </si>
  <si>
    <t>29.6.2016 - 4.7.2016</t>
  </si>
  <si>
    <t>Analýza troch odliatkov (1,2,3) z Al zliatin</t>
  </si>
  <si>
    <t>98/16</t>
  </si>
  <si>
    <t>28.6.2016 - 29.6.2019</t>
  </si>
  <si>
    <t>Výskum a overenie vlastností ocele</t>
  </si>
  <si>
    <t>97/16</t>
  </si>
  <si>
    <t>Tepláreň Košice</t>
  </si>
  <si>
    <t>27.6.2016 - 28.6.2016</t>
  </si>
  <si>
    <t>Analýza poškodených kladiek</t>
  </si>
  <si>
    <t>96/16</t>
  </si>
  <si>
    <t>Bekaert Hlohovec</t>
  </si>
  <si>
    <t>24.6.2016 - 27.6.2016</t>
  </si>
  <si>
    <t>Výroba 3D komponentov</t>
  </si>
  <si>
    <t>95/16</t>
  </si>
  <si>
    <t>Kellys Bicycles Veľké Orvište</t>
  </si>
  <si>
    <t>22.6.2016 - 24.6.2016</t>
  </si>
  <si>
    <t>Meranie hrúbky vrstiev primeru</t>
  </si>
  <si>
    <t>94/16</t>
  </si>
  <si>
    <t>21.6.2016 - 22.6.2016</t>
  </si>
  <si>
    <t>Mikroštruktúrna analýza oceľového pliešku</t>
  </si>
  <si>
    <t>93/16</t>
  </si>
  <si>
    <t>20.6.2016 - 21.6.2016</t>
  </si>
  <si>
    <t>Morfológia kontaminovaného povrchu</t>
  </si>
  <si>
    <t>92/16</t>
  </si>
  <si>
    <t>23.6.2016 - 23.6.2016</t>
  </si>
  <si>
    <t>Analýza materiálových charakteristík</t>
  </si>
  <si>
    <t>91/16</t>
  </si>
  <si>
    <t>17.6.2016 - 24.6.2016</t>
  </si>
  <si>
    <t>Výskum a overovanie vlastností ložiskových ocelí</t>
  </si>
  <si>
    <t>90/16</t>
  </si>
  <si>
    <t>16.6.2016 - 17.6.2016</t>
  </si>
  <si>
    <t>Vedecko-výskumný projekt-analýza lomových plôch drôtov po únavových skúškach materiálu</t>
  </si>
  <si>
    <t>89/16</t>
  </si>
  <si>
    <t>15.6.2016 - 16.6.2016</t>
  </si>
  <si>
    <t>Vedecko-výskumný projekt-analýza tvrdosti zvarov plechov T-BMW310LWB-Z zvýraných laserom</t>
  </si>
  <si>
    <t>88/16</t>
  </si>
  <si>
    <t>15.6.2016 - 22.6.2016</t>
  </si>
  <si>
    <t>Analýza mikrogeometrie povrchu s protokolom v anglickom jazyku</t>
  </si>
  <si>
    <t>87/16</t>
  </si>
  <si>
    <t>13.6.2016 - 14.6.2016</t>
  </si>
  <si>
    <t>Analýza sekacích nožov</t>
  </si>
  <si>
    <t>86/16</t>
  </si>
  <si>
    <t>John Manville  Slovakia Trnava</t>
  </si>
  <si>
    <t>9.6.2016 - 15.6.2016</t>
  </si>
  <si>
    <t>Výskum možnosti 3D skenovanie dielu BMW F3X T2</t>
  </si>
  <si>
    <t>85/16</t>
  </si>
  <si>
    <t>D.S Systems Trnava</t>
  </si>
  <si>
    <t>9.6.2016 - 10.6.2016</t>
  </si>
  <si>
    <t>Vedecko-výskumný projekt-Termická analýza granulátu ABS (čierny a šedý)</t>
  </si>
  <si>
    <t>84/16</t>
  </si>
  <si>
    <t>Magna Slovteca Nové Mesto nad Váhom</t>
  </si>
  <si>
    <t>6.6.2016 - 8.6.2016</t>
  </si>
  <si>
    <t>Analýza makroskopického napätia RTG difrakciou</t>
  </si>
  <si>
    <t>83/16</t>
  </si>
  <si>
    <t>3.6.2016 - 6.6.2016</t>
  </si>
  <si>
    <t>Štúdium príčin porušenia hydraulického uzáveru</t>
  </si>
  <si>
    <t>82/16</t>
  </si>
  <si>
    <t>Pall Slovakia Vráble</t>
  </si>
  <si>
    <t>3.9.2016 - 30.9.2016</t>
  </si>
  <si>
    <t>Prípravný kurz k vysokoškolskej matematike</t>
  </si>
  <si>
    <t>Liška Vladimír, Mgr. Phd.</t>
  </si>
  <si>
    <t>81/16</t>
  </si>
  <si>
    <t>FO</t>
  </si>
  <si>
    <t>30.5.2016 - 31.5.2016</t>
  </si>
  <si>
    <t>Analýza klietky</t>
  </si>
  <si>
    <t>80/16</t>
  </si>
  <si>
    <t>KINEX Bytča</t>
  </si>
  <si>
    <t>27.5.2016 - 30.5.2016</t>
  </si>
  <si>
    <t>Analýza porušenej pružiny</t>
  </si>
  <si>
    <t>79/16</t>
  </si>
  <si>
    <t>Centrum B Stará Myjava</t>
  </si>
  <si>
    <t>27.5.2016 - 3.6.2016</t>
  </si>
  <si>
    <t>Výskum postupu výroby skúšobnej raznice laserovým mikroobrábaním</t>
  </si>
  <si>
    <t>78/16</t>
  </si>
  <si>
    <t>26.5.2016 - 3.6.2016</t>
  </si>
  <si>
    <t>Výskum zvyšovania životnosti kovacích zápustiek</t>
  </si>
  <si>
    <t>Kapustová Mária, doc. Ing. PhD.</t>
  </si>
  <si>
    <t>77/16</t>
  </si>
  <si>
    <t>HKS Forge Trnava</t>
  </si>
  <si>
    <t>25.5.2016 - 31.5.2016</t>
  </si>
  <si>
    <t>Výskum a odskúšanie digitalizovaného 3D modelu súčiastky</t>
  </si>
  <si>
    <t>76/16</t>
  </si>
  <si>
    <t>INTERVIS Trnava</t>
  </si>
  <si>
    <t>20.5.2016 - 24.5.2016</t>
  </si>
  <si>
    <t>Vedecko výskumný projekt - mechanické skúšky zvarov plechov zváraných laserom</t>
  </si>
  <si>
    <t>75/16</t>
  </si>
  <si>
    <t>19.5.2016 - 20.5.2016</t>
  </si>
  <si>
    <t>Vedecko výskumný projekt-analýza mechanických vlastností a mikroštruktúry výkovkov Flange</t>
  </si>
  <si>
    <t>74/16</t>
  </si>
  <si>
    <t>Pankl Automotive Topoľčany</t>
  </si>
  <si>
    <t>4.5.2016 - 13.5.2016</t>
  </si>
  <si>
    <t>Posúdenie tlakovej tesnosti protipožiarncýh tmelov používaných pre požiarne utesnenie inštalácií</t>
  </si>
  <si>
    <t>73/16</t>
  </si>
  <si>
    <t>PROMAT Škofja Loka Slovinsko</t>
  </si>
  <si>
    <t>16.5.2016 - 17.5.2016</t>
  </si>
  <si>
    <t>Dokumentácia povrchu súčiastok</t>
  </si>
  <si>
    <t>72/16</t>
  </si>
  <si>
    <t>13.5.2016 - 20.5.2016</t>
  </si>
  <si>
    <t>71/16</t>
  </si>
  <si>
    <t>12.5.2016 - 18.5.2016</t>
  </si>
  <si>
    <t>Analýza chemického zloženia 6 silent blokov</t>
  </si>
  <si>
    <t>70/16</t>
  </si>
  <si>
    <t>11.5.2016 - 13.5.2016</t>
  </si>
  <si>
    <t>69/16</t>
  </si>
  <si>
    <t>10.5.2016 - 16.5.2016</t>
  </si>
  <si>
    <t>Analýza chrómových vrstiev</t>
  </si>
  <si>
    <t>68/16</t>
  </si>
  <si>
    <t>Fremach Trnava</t>
  </si>
  <si>
    <t>9.5.2016 - 10.5.2016</t>
  </si>
  <si>
    <t>Analýza spájky na plošnom spoji</t>
  </si>
  <si>
    <t>67/16</t>
  </si>
  <si>
    <t>Enics Slovakia Nová Dubnica</t>
  </si>
  <si>
    <t>3.5.2016 - 5.5.2016</t>
  </si>
  <si>
    <t>Analýza vplyvu materiálu na použiteľnosť po vulkanizácii</t>
  </si>
  <si>
    <t>Pašák Matej Ing. PhD.</t>
  </si>
  <si>
    <t>66/16</t>
  </si>
  <si>
    <t>29.4.2016 - 3.5.2016</t>
  </si>
  <si>
    <t xml:space="preserve">Anaýza zvyškového austenitu </t>
  </si>
  <si>
    <t>65/16</t>
  </si>
  <si>
    <t>SPINEA Technologies Prešov</t>
  </si>
  <si>
    <t>28.4.2016 - 5.5.2016</t>
  </si>
  <si>
    <t>Výskum a odskúšanie vytvorenia digitalizovaného 3D modelu výfuku snežného skútra</t>
  </si>
  <si>
    <t>64/16</t>
  </si>
  <si>
    <t>Vodrážka Zlaté Moravce</t>
  </si>
  <si>
    <t>27.4.2016 - 28.4.2016</t>
  </si>
  <si>
    <t>Vedecko-výskumný projekt-analýza odliatkov z materiálu GGV30,vypracovanie technickej správy</t>
  </si>
  <si>
    <t>63/16</t>
  </si>
  <si>
    <t>Zlievareň Trnava</t>
  </si>
  <si>
    <t>25.4.2016 - 28.4.2016</t>
  </si>
  <si>
    <t>Analýza mechanických vlastností hlbokoťažných plechov</t>
  </si>
  <si>
    <t>62/16</t>
  </si>
  <si>
    <t>POSS-SLPC Voderady</t>
  </si>
  <si>
    <t>15.4.2016 - 18.4.2016</t>
  </si>
  <si>
    <t>61/16</t>
  </si>
  <si>
    <t>14.4.2016 - 15.4.2016</t>
  </si>
  <si>
    <t>Metalografická príprava vzoriek</t>
  </si>
  <si>
    <t>60/16</t>
  </si>
  <si>
    <t>13.4.2016 - 20.4.2016</t>
  </si>
  <si>
    <t>59/16</t>
  </si>
  <si>
    <t>12.4.2016 - 13.4.2016</t>
  </si>
  <si>
    <t>58/16</t>
  </si>
  <si>
    <t>11.4.2016 - 12.4.2016</t>
  </si>
  <si>
    <t>Analýza vhodnosti materiálu skrutky</t>
  </si>
  <si>
    <t>57/16</t>
  </si>
  <si>
    <t>11.4.2016 - 20.4.2016</t>
  </si>
  <si>
    <t>Výskum možnosti leštenia tela rýchlospojky plazmovým výbojom</t>
  </si>
  <si>
    <t>Podhorský Štedan doc. Ing. CSc.</t>
  </si>
  <si>
    <t>56/16</t>
  </si>
  <si>
    <t>Chirana Medical Stará Turá</t>
  </si>
  <si>
    <t>8.4.2016 - 11.4.2016</t>
  </si>
  <si>
    <t>55/16</t>
  </si>
  <si>
    <t>7.4.2016 - 8.4.2016</t>
  </si>
  <si>
    <t>Vedecko-výskumný projekt-analýza povrchovej vrstvy chemického niklu</t>
  </si>
  <si>
    <t>54/16</t>
  </si>
  <si>
    <t>Chemni Usip P.Bystrica</t>
  </si>
  <si>
    <t>30.3.2016 - 31.3.2016</t>
  </si>
  <si>
    <t>Vedecko-výskumný pojekt - Termická a fraktografická analýza plastového dielu</t>
  </si>
  <si>
    <t>53/16</t>
  </si>
  <si>
    <t>29.3.2016 - 30.3.2016</t>
  </si>
  <si>
    <t>Analýza kvality vstupncýh polotovarov</t>
  </si>
  <si>
    <t>52/16</t>
  </si>
  <si>
    <t>Metal Design Slovakia Hrnčiarovce nad Parnou</t>
  </si>
  <si>
    <t>2.5.2016 - 30.11.2016</t>
  </si>
  <si>
    <t>Kontrola HW a SW funkcionalít stendu VJP vrátané verifikácie riadiacich algoritmov</t>
  </si>
  <si>
    <t>51/16</t>
  </si>
  <si>
    <t>5.4.2016 - 12.4.2016</t>
  </si>
  <si>
    <t>Výskum možností 3D seknovania a vyhodnotenia plastových dielcov</t>
  </si>
  <si>
    <t>50/16</t>
  </si>
  <si>
    <t>VÚSAPL Nitra</t>
  </si>
  <si>
    <t>8.3.2016 - 31.3.2016</t>
  </si>
  <si>
    <t>Príprava a testovanie vzoriek-sendvičových štruktúr s rozdielnym zložením</t>
  </si>
  <si>
    <t>49/16</t>
  </si>
  <si>
    <t>22.3.2016 - 23.3.2016</t>
  </si>
  <si>
    <t>Vedecko-výskumný projekt-analýza zvarov plechov</t>
  </si>
  <si>
    <t>48/16</t>
  </si>
  <si>
    <t>21.3.2016 - 22.3.2016</t>
  </si>
  <si>
    <t>Vedecko výskumný projetk-Termická a fraktografická analýza upínacieho klipu zrkadla</t>
  </si>
  <si>
    <t>47/16</t>
  </si>
  <si>
    <t>18.3.2016 - 18.3.2016</t>
  </si>
  <si>
    <t>Analýza mechanických vlastností hliníkových zliatin</t>
  </si>
  <si>
    <t>46/16</t>
  </si>
  <si>
    <t>C2i Dunajská Streda</t>
  </si>
  <si>
    <t>17.3.2016 - 21.3.2016</t>
  </si>
  <si>
    <t>Overenie prítomnosti fosfátovaných vrstiev na súčiastkach</t>
  </si>
  <si>
    <t>45/16</t>
  </si>
  <si>
    <t>16.3.2016 - 17.3.2016</t>
  </si>
  <si>
    <t>Meranie tvrdosti metódou Vickers</t>
  </si>
  <si>
    <t>44/16</t>
  </si>
  <si>
    <t>15.3.2016 - 18.3.2016</t>
  </si>
  <si>
    <t>43/16</t>
  </si>
  <si>
    <t>10.3.2016 - 17.3.2016</t>
  </si>
  <si>
    <t>41/16</t>
  </si>
  <si>
    <t>9.3.2016 - 16.3.2016</t>
  </si>
  <si>
    <t>40/16</t>
  </si>
  <si>
    <t>4.3.2016 - 7.3.2016</t>
  </si>
  <si>
    <t>Analýza chemického zloženia povrchu súčiastky</t>
  </si>
  <si>
    <t>39/16</t>
  </si>
  <si>
    <t>3.3.2016 - 4.3.2016</t>
  </si>
  <si>
    <t>Výskumný projekt-mechanické skúšky plechov zváraných laserom</t>
  </si>
  <si>
    <t>38/16</t>
  </si>
  <si>
    <t>29.2.2016 - 29.2.2016</t>
  </si>
  <si>
    <t>Výskumný projekt-analýza výkovkov Flange z materiálu C45E</t>
  </si>
  <si>
    <t>37/16</t>
  </si>
  <si>
    <t>26.2.2016 - 26.2.2016</t>
  </si>
  <si>
    <t>Vedecko výskumný projekt-analýza Cu-membrán tlakomerov, vypracovanie technickej správy</t>
  </si>
  <si>
    <t>36/16</t>
  </si>
  <si>
    <t>Prematlak Stará Turá</t>
  </si>
  <si>
    <t>26.2.2016 - 4.3.2016</t>
  </si>
  <si>
    <t>Výskum možnosti optického 3D merania drážkového tŕňa a profilovej rúry</t>
  </si>
  <si>
    <t>34/16</t>
  </si>
  <si>
    <t>ŽP VVC Podbrezová</t>
  </si>
  <si>
    <t>23.2.2016 - 8.3.2016</t>
  </si>
  <si>
    <t>Konfokálna mikroskopia povrchu komponentov</t>
  </si>
  <si>
    <t>33/16</t>
  </si>
  <si>
    <t>18.2.2016 - 22.2.2016</t>
  </si>
  <si>
    <t>Overenie prítomnosti ruténia</t>
  </si>
  <si>
    <t>32/16</t>
  </si>
  <si>
    <t>17.2.2016 - 19.2.2016</t>
  </si>
  <si>
    <t>Fraktografická a metalografická analýza vzoriek</t>
  </si>
  <si>
    <t>Bártová Katarína, Ing., PhD.</t>
  </si>
  <si>
    <t>31/16</t>
  </si>
  <si>
    <t>ZMV s.r.o. Bratislava</t>
  </si>
  <si>
    <t>16.2.2016 - 17.2.2016</t>
  </si>
  <si>
    <t>29/16</t>
  </si>
  <si>
    <t>15.2.2016 - 15.2.2016</t>
  </si>
  <si>
    <t>Analýza mechanických vlastností ťažných laniek</t>
  </si>
  <si>
    <t>28/16</t>
  </si>
  <si>
    <t>Schindler Dunajská Streda</t>
  </si>
  <si>
    <t>12.2.2016 - 19.2.2016</t>
  </si>
  <si>
    <t>Analýza priľnavosti vrstiev primer a cover</t>
  </si>
  <si>
    <t>27/16</t>
  </si>
  <si>
    <t>10.2.2016 - 12.2.2016</t>
  </si>
  <si>
    <t>Výskum možností 3D merania tvarových Aldielov</t>
  </si>
  <si>
    <t>26/16</t>
  </si>
  <si>
    <t>Revol TT Conzulting Boleráz</t>
  </si>
  <si>
    <t>8.2.2016 - 9.2.2016</t>
  </si>
  <si>
    <t>Vedecko-výskumný projekt-analýza mechanických vlastností a mikroštruktúry výkovkov Flange</t>
  </si>
  <si>
    <t>25/16</t>
  </si>
  <si>
    <t>5.2.2016 - 5.2.2016</t>
  </si>
  <si>
    <t>Vedecko-výskumný projekt-analýza povlakovej vrstvy chemického niklu</t>
  </si>
  <si>
    <t>24/16</t>
  </si>
  <si>
    <t>3.2.2016 - 12.2.2016</t>
  </si>
  <si>
    <t>Štúdium vplyvu obrábania na mikroštruktúru a fázové zloženie austeniticky koróziivzdovej ocele</t>
  </si>
  <si>
    <t>23/16</t>
  </si>
  <si>
    <t>Euro Pumps Tech Jaslovské Bohunice</t>
  </si>
  <si>
    <t>28.1.2016 - 29.1.2016</t>
  </si>
  <si>
    <t>Vedecko-výskumný projekt-analýza praskmutej podložky a vypracovanie technickej správy</t>
  </si>
  <si>
    <t>22/16</t>
  </si>
  <si>
    <t>PFS Brezová pod Bradlom</t>
  </si>
  <si>
    <t>27.1.2016 - 3.2.2016</t>
  </si>
  <si>
    <t>Výskum možností 3D skenovania a 3Dporovnanie GM dielu</t>
  </si>
  <si>
    <t>21/16</t>
  </si>
  <si>
    <t>27.1.2016 - 5.2.2016</t>
  </si>
  <si>
    <t>Výskumný projekt-stanovenie viskozity spojené s prípravou vzoriek</t>
  </si>
  <si>
    <t>20/16</t>
  </si>
  <si>
    <t>26.1.2016 - 28.1.2016</t>
  </si>
  <si>
    <t>19/16</t>
  </si>
  <si>
    <t>21.1.2016 - 21.1.2016</t>
  </si>
  <si>
    <t>Optika emisná spektrometria tlakového Al odliatku</t>
  </si>
  <si>
    <t>16/16</t>
  </si>
  <si>
    <t>22.1.2016 - 25.1.2016</t>
  </si>
  <si>
    <t>Lokálna analýza chemického zloženia a SEM analýza povrchu sklených vlákien</t>
  </si>
  <si>
    <t>15/16</t>
  </si>
  <si>
    <t>20.1.2016 - 31.12.2016</t>
  </si>
  <si>
    <t>14/16</t>
  </si>
  <si>
    <t>12.1.2016 - 19.1.2016</t>
  </si>
  <si>
    <t>13/16</t>
  </si>
  <si>
    <t>15.1.2016 - 25.1.2016</t>
  </si>
  <si>
    <t>Výskum možností 3D skenovania plastových dielov-krivky</t>
  </si>
  <si>
    <t>12/16</t>
  </si>
  <si>
    <t>ANTOLIN Trnava</t>
  </si>
  <si>
    <t>14.1.2016 - 22.1.2016</t>
  </si>
  <si>
    <t>Výskum možností 3D skenovania a vývoj prípravku pre meranie plastových dielov</t>
  </si>
  <si>
    <t>11/16</t>
  </si>
  <si>
    <t>13.1.2016 - 20.1.2016</t>
  </si>
  <si>
    <t>Výskum a analýza rovinnosti a zakrivenia povrchu IPM modulu</t>
  </si>
  <si>
    <t>10/16</t>
  </si>
  <si>
    <t>On Semiconductor Piešťany</t>
  </si>
  <si>
    <t>15.1.2016 - 21.1.2016</t>
  </si>
  <si>
    <t>9/16</t>
  </si>
  <si>
    <t>Výskum a odskúšanie výroby prototypov prípravkov podľa priložených 3D dát</t>
  </si>
  <si>
    <t>8/16</t>
  </si>
  <si>
    <t>TREND Plus Bratislava</t>
  </si>
  <si>
    <t>14.1.2016 - 14.1.2016</t>
  </si>
  <si>
    <t>Chemická analýza materiálu</t>
  </si>
  <si>
    <t>7/16</t>
  </si>
  <si>
    <t>13.1.2016 - 13.1.2016</t>
  </si>
  <si>
    <t>Vedecko-výskumný pojekt-chemická analýza Al-zliatiny pomocou SEM EDX</t>
  </si>
  <si>
    <t>6/16</t>
  </si>
  <si>
    <t>12.1.2016-14.1.2016</t>
  </si>
  <si>
    <t>Analýza znečistenia povrchu fosfátovanej súčiastky</t>
  </si>
  <si>
    <t>5/16</t>
  </si>
  <si>
    <t>4.1.2016 - 28.2.2016</t>
  </si>
  <si>
    <t xml:space="preserve">Testovanie sendvičového kompozitu podľa požiadaviek ISO </t>
  </si>
  <si>
    <t>4/16</t>
  </si>
  <si>
    <t>FORM Horní Lideč ČR</t>
  </si>
  <si>
    <t>18.1.2016 - 31.12.2016</t>
  </si>
  <si>
    <t>Vedecko výskumný projetk-metalografické rozbory a mechanické skúšky materiálov</t>
  </si>
  <si>
    <t>2/16</t>
  </si>
  <si>
    <t>EG technologický inštitút Trnava</t>
  </si>
  <si>
    <t>15.1.2016 - 31.12.2016</t>
  </si>
  <si>
    <t>Vedecko výskumný projekt-metalografické rozbory a mechanické skúšky materiálov</t>
  </si>
  <si>
    <t>1/16</t>
  </si>
  <si>
    <t>2015-16</t>
  </si>
  <si>
    <t xml:space="preserve">Slovak Centre of Excellence in Ion Beam and Plasma Technologies for Materials Engineering and Nanotechnology. SlovakION  </t>
  </si>
  <si>
    <t>Strémy Maximilián, doc. Ing. PhD.</t>
  </si>
  <si>
    <t>H2020:SlovakION-SGA-CSA - 664526</t>
  </si>
  <si>
    <t xml:space="preserve">MTF </t>
  </si>
  <si>
    <t>2013-16</t>
  </si>
  <si>
    <t xml:space="preserve">Chemical sputtering: Computational modelling of interactions in the carbon-containing films exposed to molecular ions and hydrogen (EUROATOM CU). </t>
  </si>
  <si>
    <t>Urban Miroslav, prof. RNDr. DrSc., Janovec Jozef, prof. Ing. DrSc.</t>
  </si>
  <si>
    <t>7 FP of the European Atomic Energy Community, AECU 2013/04</t>
  </si>
  <si>
    <t>Univerzita Komenského</t>
  </si>
  <si>
    <t>2015-17</t>
  </si>
  <si>
    <t>Innovative methods of sheet metal forming tools surfaces improvement - R&amp;D</t>
  </si>
  <si>
    <t>Šugár Peter, prof. Ing. CSc.</t>
  </si>
  <si>
    <t>7RP: Form-Tool MANUNET-2014-11283</t>
  </si>
  <si>
    <t>Európska komisia, FP7</t>
  </si>
  <si>
    <t>2013-17</t>
  </si>
  <si>
    <t>Next Generation of Young Scientist: Towards a Contemporary Spirit of R&amp;D</t>
  </si>
  <si>
    <t>Cagáňová Dagmar, doc. Mgr., PhD.</t>
  </si>
  <si>
    <t>COST: TN1301 Sci - Generation</t>
  </si>
  <si>
    <t>2011-18</t>
  </si>
  <si>
    <t>Research and development of advanced materials, processing and automation technologies for direct manufacturing and application</t>
  </si>
  <si>
    <t>Kusý Martin, doc. Ing. PhD.</t>
  </si>
  <si>
    <t>Agreement of cooperation MTF 101/2011</t>
  </si>
  <si>
    <t>NV Bekaert SA</t>
  </si>
  <si>
    <t>hl. riešiteľ: UK v Bratislave, Prírodovedecká fakulta</t>
  </si>
  <si>
    <t>2016-20</t>
  </si>
  <si>
    <t>Nekovalentné interakcie v systémoch s rastúcou zložitosťou</t>
  </si>
  <si>
    <t>Antušek Andrej, RNDr., PhD.</t>
  </si>
  <si>
    <t>APVV-15-0105</t>
  </si>
  <si>
    <t>hl. riešiteľ: Technická univerzita vo Zvolene</t>
  </si>
  <si>
    <t>Progresívne metódy zisťovania požiarno-technických charakteristík materiálov v požiarnom inžinierstve</t>
  </si>
  <si>
    <t>APVV-0057-12</t>
  </si>
  <si>
    <t>Študentské online konferencie medzi MTF  STU (Slovensko) a FEE Univerzita v Niši (Srbsko) na účely rozvoja špecifických jazykových a iných zručností</t>
  </si>
  <si>
    <t>Chmelíková Gabriela, Mgr. PhD.</t>
  </si>
  <si>
    <t>SK-SRB-2013-0034</t>
  </si>
  <si>
    <t>2016-17</t>
  </si>
  <si>
    <t>Analýza štruktúrnych zmien a charakterizácia elektrických vlastností špeciálnych skiel určených pre optoelektronické aplikácie</t>
  </si>
  <si>
    <t>Dománková Mária, doc. Ing. PhD.</t>
  </si>
  <si>
    <t>SK-FR-2015-0006</t>
  </si>
  <si>
    <t>Vývoj novej multikomponentnej environmentálnej bezolovnatej spájky pre nízkonákladové elektronické zariadenia</t>
  </si>
  <si>
    <t>Hodúlová Erika, doc. Ing. PhD.</t>
  </si>
  <si>
    <t>SK-CN-2015-0012</t>
  </si>
  <si>
    <t>Výzvy v spájaní Ti zliatin</t>
  </si>
  <si>
    <t>SK-PT-2015-0017</t>
  </si>
  <si>
    <t>z toho 32314 Eur pre spoluriešiteľa</t>
  </si>
  <si>
    <t>Výskum nových spájkovacích zliatin pre beztavivové spájkovanie s využitím lúčových technológií a ultrazvuku</t>
  </si>
  <si>
    <t>Koleňák Roman, prof. Ing. PhD.</t>
  </si>
  <si>
    <t>APVV-0023-12</t>
  </si>
  <si>
    <t>z toho 30332 Eur pre spoluriešiteľa</t>
  </si>
  <si>
    <t>Výskum vlastností zvarových spojov duplexných a superduplexných ocelí</t>
  </si>
  <si>
    <t>Ulrich Koloman, prof. Ing. PhD.</t>
  </si>
  <si>
    <t>APVV-0248-12</t>
  </si>
  <si>
    <t>hlavný riešiteľ: STU, z toho 19475 Eur pre spoluriešiteľa</t>
  </si>
  <si>
    <t>2016-19</t>
  </si>
  <si>
    <t>Výskum modifikácie fázových rozhraní v systéme povlak/ podložka na zvýšenie adhézie tvrdých povlakov</t>
  </si>
  <si>
    <t>z toho 9588 Eur pre spoluriešiteľa</t>
  </si>
  <si>
    <t>Výskum technologického procesu tvárnenia pri výrobe rúr s tvarovočlenitým vnútorným povrchom</t>
  </si>
  <si>
    <t>Martinkovič Maroš, prof. Ing. PhD.</t>
  </si>
  <si>
    <t>APVV-15-0319</t>
  </si>
  <si>
    <t>z toho 15817 Eur pre spoluriešiteľa</t>
  </si>
  <si>
    <t>Výskum zvárania progresívnych ľahkých zliatin lúčovými technológiami</t>
  </si>
  <si>
    <t>Marônek Milan, prof. Ing. CSc.</t>
  </si>
  <si>
    <t>APVV-15-0337</t>
  </si>
  <si>
    <t>hl. riešiteľ: Prvá Zváračská, a.s.</t>
  </si>
  <si>
    <t>2015-18</t>
  </si>
  <si>
    <t>Výskum novej generácie elektrónovolúčových komplexov určených na vákuové zváranie hliníkových a horčíkových zliatin</t>
  </si>
  <si>
    <t>Req-0048-0005</t>
  </si>
  <si>
    <t>Projekt priemyselného výskumu s poskytnutím stimulov pre výskum a vývoj</t>
  </si>
  <si>
    <t>Inovatívny prístup k legislatívnej koordinácii ochrany životného prostredia prostredníctvom vizualizácie na báze fenoménu sietí Malého sveta</t>
  </si>
  <si>
    <t>doc. Ing. Alena Pauliková, PhD.</t>
  </si>
  <si>
    <t>074TUKE-4/2015</t>
  </si>
  <si>
    <t>Vysokoškolská učebnica „Prostriedky automatizovanej výroby“ interaktívnou multimediálnou formou pre STU Bratislava a TU Košice</t>
  </si>
  <si>
    <t>doc. Ing. Pavol Božek, CSc.</t>
  </si>
  <si>
    <t>006STU-4/2015</t>
  </si>
  <si>
    <t>2014-16</t>
  </si>
  <si>
    <t>Implementácia nedeštruktívnych metód určených pre popis fyzikálnych vlastností progresívnych tenkovrstvových materiálov</t>
  </si>
  <si>
    <t>Mgr. Ondrej Bošák, PhD.</t>
  </si>
  <si>
    <t>001STU-4/2014</t>
  </si>
  <si>
    <t>Implementácia princípov Blended Learningu do výučby programovania CNC výrobných strojov a zariadení s pokrokovou kinematickou štuktúrou</t>
  </si>
  <si>
    <t>prof. Ing. Peter Šugár, CSc.</t>
  </si>
  <si>
    <t>032STU-4/2014</t>
  </si>
  <si>
    <t>Budovanie virtuálneho laboratória robotiky a manipulačnej techniky</t>
  </si>
  <si>
    <t>prof. Ing. Karol Velíšek, CSc.</t>
  </si>
  <si>
    <t>027STU-4/2014</t>
  </si>
  <si>
    <t>2016-18</t>
  </si>
  <si>
    <t>Tvorba inovatívych vysokoškolských učebníc a pomôcok pre študijné programy Protipožiarna ochrana a bezpečnosť a Integrovaná bezpečnosť</t>
  </si>
  <si>
    <t>prof. Ing. Karol Balog, PhD.</t>
  </si>
  <si>
    <t>012TU Z-4/2016</t>
  </si>
  <si>
    <t>Aplikácia konceptu Industry 4.0 v rámci modernizácie predmetu Technické prostriedky automatizovaného riadenia.</t>
  </si>
  <si>
    <t>Ing. Tomáš Škulavík, PhD.</t>
  </si>
  <si>
    <t>040STU-4/2016</t>
  </si>
  <si>
    <t>Kvantifikácia radiačného poškodenia kompozitných materiálov pre termonukleárne fúzne reaktory</t>
  </si>
  <si>
    <t>Dománková Mária, doc. Ing., PhD.</t>
  </si>
  <si>
    <t>1/0402/13</t>
  </si>
  <si>
    <t>Výskum diagnostiky chýb zvarových spojov pomocou moderných NDT metód.</t>
  </si>
  <si>
    <t>Ulrich Koloman, prof. Ing., PhD.</t>
  </si>
  <si>
    <t>1/0481/14</t>
  </si>
  <si>
    <t>2014-17</t>
  </si>
  <si>
    <t>Skúmanie vplyvu vybraných charakteristík procesu obrábania s využitím Hi-technológií obrábania na výslednú kvalitu obrábaných plôch a bezproblémovú montáž</t>
  </si>
  <si>
    <t>Pokorný Peter, doc. Ing., PhD.</t>
  </si>
  <si>
    <t>1/0477/14</t>
  </si>
  <si>
    <t>Využitie moderných metód optického 3D skenovania na analýzu deformácií zvarkov</t>
  </si>
  <si>
    <t>Marônek Milan, prof. Ing., CSc.</t>
  </si>
  <si>
    <t>1/0470/14</t>
  </si>
  <si>
    <t>Využitie komplexnej termickej analýzy a výpočtovej termodynamiky pri štúdiu procesov v progresívnych materiálových systémoch</t>
  </si>
  <si>
    <t>Čička Roman, doc. Ing., PhD.</t>
  </si>
  <si>
    <t>1/0811/14</t>
  </si>
  <si>
    <t>Multikomponentné špeciálne sklá pre optoelektroniku, nelineárnu optiku a vláknovú optiku.</t>
  </si>
  <si>
    <t>Labaš Vladimír, doc. RNDr., PhD.</t>
  </si>
  <si>
    <t>1/0184/14</t>
  </si>
  <si>
    <t>Výskum modifikovaných spájkovacích zliatin pre beztavivové spájkovanie kovových a keramických materiálov</t>
  </si>
  <si>
    <t>Koleňák Roman, prof. Ing., PhD.</t>
  </si>
  <si>
    <t>1/0455/14</t>
  </si>
  <si>
    <t>Štúdium využitia progresívnych oxidačných metód pre predĺženie životnosti procesných kvapalín a pre následné urýchlenie biologickej likvidácie na konci ich životného cyklu</t>
  </si>
  <si>
    <t>Soldán Maroš, prof. Ing., PhD.</t>
  </si>
  <si>
    <t>1/0640/14</t>
  </si>
  <si>
    <t>Korózna odolnosť progresívnych kovových zliatin na báze zinku, hliníka a cínu</t>
  </si>
  <si>
    <t>Palcut Marián, Mgr., PhD.</t>
  </si>
  <si>
    <t>1/0068/14</t>
  </si>
  <si>
    <t>Štúdium metalurgickej podstaty zmien štruktúry a vlastností Cr-V ledeburitickej ocele kryogénnym spracovaním</t>
  </si>
  <si>
    <t>Jurči Peter, prof. Ing., PhD.</t>
  </si>
  <si>
    <t>1/0735/14</t>
  </si>
  <si>
    <t>Pripravenosť priemyselných podnikov na implementáciu požiadaviek noriem pre systémy manažérstva kvality ISO 9001:2015 a systémy environmentálneho manažérstva ISO 14001:2014</t>
  </si>
  <si>
    <t>Rusko Miroslav, doc. RNDr., PhD.</t>
  </si>
  <si>
    <t>1/0990/15</t>
  </si>
  <si>
    <t>Príprava a charakteristika TiC nanokompozitných vrstiev metódou HiPIMS pre využitie v automobilovom priemysle</t>
  </si>
  <si>
    <t>Lokaj Ján, prof. Ing., CSc.</t>
  </si>
  <si>
    <t>1/0503/15</t>
  </si>
  <si>
    <t>Výskum technológie laserového textúrovania povrchu pre potreby optimalizácie tribologických podmienok v procesoch plošného tvárnenia</t>
  </si>
  <si>
    <t>Šugár Peter, prof. Ing., CSc.</t>
  </si>
  <si>
    <t>1/0669/15</t>
  </si>
  <si>
    <t>Dizajn Al-TM zliatin pre on-board produkciu vodíka</t>
  </si>
  <si>
    <t>Šulka Martin, RNDr., PhD.</t>
  </si>
  <si>
    <t>1/0465/15</t>
  </si>
  <si>
    <t>Príprava a charakterizácia vlastnosti nových typov tvrdých povlakov pre nástrojové materiály</t>
  </si>
  <si>
    <t>1/0876/15</t>
  </si>
  <si>
    <t>Výskum a vývoj nového systému autonómnej kontroly trajektórie robota</t>
  </si>
  <si>
    <t>Božek Pavol, doc. Ing., CSc.</t>
  </si>
  <si>
    <t>1/0367/15</t>
  </si>
  <si>
    <t>Získavanie znalostí pre potreby hierarchického riadenia technologických a výrobných procesov</t>
  </si>
  <si>
    <t>Tanuška Pavol, prof. Ing., PhD.</t>
  </si>
  <si>
    <t>1/0673/15</t>
  </si>
  <si>
    <t>Stanovenie zákonitostí tvorby štruktúry a vlastností rýchlorezných ocelí pri pretavovaní a odlievaní vo vákuu</t>
  </si>
  <si>
    <t>Čaus Alexander, prof. Ing., DrSc.</t>
  </si>
  <si>
    <t>1/0520/15</t>
  </si>
  <si>
    <t>Model implementácie controllingu ako nástroja riadenia v skupine podnikov stredné podniky strojárskeho a elektrotechnického priemyslu</t>
  </si>
  <si>
    <t>Baran Dušan, prof. Ing., PhD.</t>
  </si>
  <si>
    <t>1/0218/16</t>
  </si>
  <si>
    <t>Fyzikálne vlastnosti 'confined' systémov</t>
  </si>
  <si>
    <t>Holka Filip, Mgr., PhD.</t>
  </si>
  <si>
    <t>1/0279/16</t>
  </si>
  <si>
    <t>Žíhanie pomocou zväzku vysokoenergetických ťažkých iónov karbidu kremíka syntetizovaného iónovou implantáciou</t>
  </si>
  <si>
    <t>Dobrovodský Jozef, Ing., CSc.</t>
  </si>
  <si>
    <t>1/0219/16</t>
  </si>
  <si>
    <t>Návrh, analýza a optimalizácia procesov metalurgického spájania progresívnych materiálov s využitím numerickej simulácie</t>
  </si>
  <si>
    <t>Behúlová Mária, doc. RNDr., CSc.</t>
  </si>
  <si>
    <t>1/1010/16</t>
  </si>
  <si>
    <t>Výskum procesov deformácie využitím priestorovej rekonštrukcie mikroštruktúry a tvaru výtvarku.</t>
  </si>
  <si>
    <t>Martinkovič Maroš, prof. Ing., PhD.</t>
  </si>
  <si>
    <t>1/0122/16</t>
  </si>
  <si>
    <t>Hľadanie fyzikálnych zdrojov rýchlych stochastických oscilácií v akréčnych systémoch</t>
  </si>
  <si>
    <t>Dobrotka Andrej, Mgr., PhD.</t>
  </si>
  <si>
    <t>1/0335/16</t>
  </si>
  <si>
    <t>OIKOnet - A global multidisciplinary network on housing research and learning</t>
  </si>
  <si>
    <t>Viera Joklová, doc. Ing. arch. PhD.</t>
  </si>
  <si>
    <t>539369-LLP1-2013-1-ES-ERASMUS</t>
  </si>
  <si>
    <t>Európska komisia Education and Training</t>
  </si>
  <si>
    <t>Revitalizácia výskumu pamiatkových hodnôt a rozvoja mesta Banská Štiavnica</t>
  </si>
  <si>
    <t>Gregor Pavel, prof. Ing. arch., PhD.</t>
  </si>
  <si>
    <t>0501/0003/16</t>
  </si>
  <si>
    <t>Mesto Banská Štiavnica</t>
  </si>
  <si>
    <t>Research by design</t>
  </si>
  <si>
    <t>Baláž Martin, Mgr. art., ArtD.</t>
  </si>
  <si>
    <t>0501/0002/16</t>
  </si>
  <si>
    <t>Istro production, s.r.o.</t>
  </si>
  <si>
    <t>2016-2017</t>
  </si>
  <si>
    <t>Virtuálne dunajské nábrežia</t>
  </si>
  <si>
    <t>Šimkovič Vladimír, prof. Ing. arch., PhD.</t>
  </si>
  <si>
    <t>2016/1DF/4</t>
  </si>
  <si>
    <t>Stredoeuróspka nadácia</t>
  </si>
  <si>
    <t>Aplikovaný výskum s problematikou riešenia architektonických a urbanistických problémov P. Bystrice</t>
  </si>
  <si>
    <t>Boháčová Katarína, Ing. arch., PhD.</t>
  </si>
  <si>
    <t>0502/0001/16</t>
  </si>
  <si>
    <t>Mesto Považská Bystrica</t>
  </si>
  <si>
    <t>Aplikovaný výskum</t>
  </si>
  <si>
    <t>Sopirová Alžbeta, doc. Ing. arch., CSc.</t>
  </si>
  <si>
    <t>0502/0005/16</t>
  </si>
  <si>
    <t>Mesto Brezno</t>
  </si>
  <si>
    <t>2009-2016</t>
  </si>
  <si>
    <t>Fit2 E-CAR - komplexná vízia elektromobility pre nasledujúce desaťročie</t>
  </si>
  <si>
    <t>Paliatka, Peter, prof. akad. soch.</t>
  </si>
  <si>
    <t>Wolkswagen AG,38436,Wolfburg/ ŠKODA AUTO Mladá Boleslav</t>
  </si>
  <si>
    <t>2013-2017</t>
  </si>
  <si>
    <t>Interakcia človeka a dreva  -  humanizačný potenciál dreva v interiéri</t>
  </si>
  <si>
    <t>Kotrádyová, Veronika, doc. Ing., PhD.</t>
  </si>
  <si>
    <t>APVV-0594-12</t>
  </si>
  <si>
    <t>Fenomenológia kapucínskej architektúry a kultúrne dejiny Slovenska</t>
  </si>
  <si>
    <t>Mgr. Ing. arch. Andrej Botek, PhD.</t>
  </si>
  <si>
    <t>015TTU-4/2014</t>
  </si>
  <si>
    <t>Diela záhradnej architektúry ako súčasť kultúrneho dedičstva a možnosti ich interpretácie</t>
  </si>
  <si>
    <t>Ing. Ivan Stankoci, PhD.</t>
  </si>
  <si>
    <t>017STU-4/2014</t>
  </si>
  <si>
    <t>Dizajn vnútorného prostredia -  inovácia výukového modelu s orientáciou na prax</t>
  </si>
  <si>
    <t>doc. Ing. arch. Jana Vinárčiková, PhD.</t>
  </si>
  <si>
    <t>042STU-4/2015</t>
  </si>
  <si>
    <t>Progresívne technológie pri tvorbe architektonických diel</t>
  </si>
  <si>
    <t>doc. Ing. Mária Budiaková, PhD.</t>
  </si>
  <si>
    <t>039STU-4/2014</t>
  </si>
  <si>
    <t>Zaľudnená história: sto rokov modernej architektúry na Slovensku</t>
  </si>
  <si>
    <t>prof. Ing. arch. Matúš Dulla, DrSc.</t>
  </si>
  <si>
    <t>003STU-4/2016</t>
  </si>
  <si>
    <t>Prieniky vo vzdelávaní v rámci siete škôl architektúry REA</t>
  </si>
  <si>
    <t>Ing. arch. Yakoub Meziani, PhD.</t>
  </si>
  <si>
    <t>059STU-4/2016</t>
  </si>
  <si>
    <t>Priemyselné dedičstvo  –  teória a metodológia ochrany aplikovaná vo výskume územia Bratislavy</t>
  </si>
  <si>
    <t>Bartošová Nina, Ing. arch., PhD.</t>
  </si>
  <si>
    <t>2/0095/14</t>
  </si>
  <si>
    <t>Michal Milan Harminc – život a dielo nestora slovenskej architektúry</t>
  </si>
  <si>
    <t>Pohaničová Jana, doc. Ing. arch., PhD.</t>
  </si>
  <si>
    <t>1/0555/14</t>
  </si>
  <si>
    <t>Transpatentné a translucentné konštrukcie  uplatňované na architektonických objektoch v špecifických podmienkach.</t>
  </si>
  <si>
    <t>Králik Juraj, Ing., PhD.</t>
  </si>
  <si>
    <t>1/0951/16</t>
  </si>
  <si>
    <t xml:space="preserve">G </t>
  </si>
  <si>
    <t>3.10.2016-31.12.2016</t>
  </si>
  <si>
    <t>Použitie chemických prísad v kompozíciách v brúsnych nástrojoch</t>
  </si>
  <si>
    <t>Hudec Ivan prof.Ing. PhD.</t>
  </si>
  <si>
    <t>085 16</t>
  </si>
  <si>
    <t>Best-Business, a.s. Vyškov, CZ</t>
  </si>
  <si>
    <t>15.10.2016-3.12.2016</t>
  </si>
  <si>
    <t>Sušenie keramickej hmoty pyrostat - zmeny</t>
  </si>
  <si>
    <t>Veteška Peter, Ing.</t>
  </si>
  <si>
    <t>084 16</t>
  </si>
  <si>
    <t>KERAMTECH s.r.o., Žacléř, CZ</t>
  </si>
  <si>
    <t>7.11.2016-31.12.2016</t>
  </si>
  <si>
    <t>Zhodnotenie RTG difrakčných záznamov</t>
  </si>
  <si>
    <t>Smrčková Eva, Ing., CSc.</t>
  </si>
  <si>
    <t>083 16</t>
  </si>
  <si>
    <t>HASIT Slovakia s.r.o. Lozorno</t>
  </si>
  <si>
    <t>16.11.2016-31.12.2016</t>
  </si>
  <si>
    <t>082 16</t>
  </si>
  <si>
    <t>2.11.2016-16.11.2016</t>
  </si>
  <si>
    <t>Spektroskopický prieskum dokumentov</t>
  </si>
  <si>
    <t>Čeppan Michal, prof. Ing., PhD.</t>
  </si>
  <si>
    <t>079 16</t>
  </si>
  <si>
    <t>Masaryk Pavol Mgr., PhD.,  Vištuk</t>
  </si>
  <si>
    <t>24.10.2016-14.11.2016</t>
  </si>
  <si>
    <t xml:space="preserve">Meranie fázovej rovnováhy </t>
  </si>
  <si>
    <t>Graczová Elena doc.Ing. CSc.</t>
  </si>
  <si>
    <t>076 16</t>
  </si>
  <si>
    <t>VUCHT a.s. Bratislava</t>
  </si>
  <si>
    <t>10.10.2016-30.11.2016</t>
  </si>
  <si>
    <t>TP-Intenzifikácia biologického stupňa SČOV</t>
  </si>
  <si>
    <t>Derco Ján, doc. Ing., DrSc.</t>
  </si>
  <si>
    <t>071 16</t>
  </si>
  <si>
    <t>MONDI SCP a.s. Ružomberok</t>
  </si>
  <si>
    <t>17.10.2016-16.12.2016</t>
  </si>
  <si>
    <t>Testovanie olejov na výrobu biopaliva</t>
  </si>
  <si>
    <t>Kocsisová Teodora Ing. PhD.</t>
  </si>
  <si>
    <t>070 16</t>
  </si>
  <si>
    <t>OTEZA, s.r.o., Martin</t>
  </si>
  <si>
    <t>19.9.2016-30.11.2016</t>
  </si>
  <si>
    <t xml:space="preserve">Kultivácia vybraných mikroorganizmov v bioreaktore </t>
  </si>
  <si>
    <t>Rosenberg Michal prof.Ing. PhD.</t>
  </si>
  <si>
    <t>067 16</t>
  </si>
  <si>
    <t>ZOLTA milk, s.r.o., Matúškovo</t>
  </si>
  <si>
    <t>1.7.2016-30.9.2016</t>
  </si>
  <si>
    <t xml:space="preserve">Reologické skúšky na dodaných PVC vzorkách </t>
  </si>
  <si>
    <t>Plavec Roderik Ing. PhD.</t>
  </si>
  <si>
    <t>065 16</t>
  </si>
  <si>
    <t>MINITUB Slovakia, spol. s r.o., Čeladice</t>
  </si>
  <si>
    <t>12.9.2016-15.10.2016</t>
  </si>
  <si>
    <t>Stanovenie bioplynového potenciálu kukuričných výpalkov</t>
  </si>
  <si>
    <t>Hutňan Miroslav prof.Ing. CSc.</t>
  </si>
  <si>
    <t>063 16</t>
  </si>
  <si>
    <t>Slovenské liehovary a likérky, a.s. Leopoldov</t>
  </si>
  <si>
    <t>30.8.2016-15.10.2016</t>
  </si>
  <si>
    <t xml:space="preserve">Príprava kompozitných materiálov pre náhradu medi </t>
  </si>
  <si>
    <t>061 16</t>
  </si>
  <si>
    <t>LEONI SLOVAKIA s.r.o. Trenčianska Teplá</t>
  </si>
  <si>
    <t>15.7.2016-15.12.2016</t>
  </si>
  <si>
    <t>Spracovanie odpadovej papieroviny a možnosť využitia v anaeróbnych reaktoroch</t>
  </si>
  <si>
    <t>Bodík Igor, prof. Ing., PhD.</t>
  </si>
  <si>
    <t>060 16</t>
  </si>
  <si>
    <t>TOMA a.s., Otrokovice, CZ</t>
  </si>
  <si>
    <t>11.8.2016-31.12.2016</t>
  </si>
  <si>
    <t>Výskumné a konzultačné práce na prevádzke čističky odpadových vôd</t>
  </si>
  <si>
    <t>Drtil Miloslav prof.Ing. PhD.</t>
  </si>
  <si>
    <t>058 16</t>
  </si>
  <si>
    <t>Trnavská vodárenská spoločnosť, a.s., Piešťany</t>
  </si>
  <si>
    <t>15.6.2016-15.8.2016</t>
  </si>
  <si>
    <t>Zmeny počas sušenia keramickej hmoty pyrostat</t>
  </si>
  <si>
    <t>Bača Ľuboš, Ing., PhD.</t>
  </si>
  <si>
    <t>047 16</t>
  </si>
  <si>
    <t>19.4.2016-31.12.2016</t>
  </si>
  <si>
    <t>Riziko závažnej priemyselnej havárie - technické opatrenia pre zvýšenie bezpečnosti</t>
  </si>
  <si>
    <t>Jelemenský Ľudovít prof.Ing. DrSc.</t>
  </si>
  <si>
    <t>041 16</t>
  </si>
  <si>
    <t>FORTISCHEM  a.s., Nováky</t>
  </si>
  <si>
    <t>1.5.2016-30.11.2016</t>
  </si>
  <si>
    <t>Spracovanie odpadovej biomasy z výroby cystínu v anaeróbnych reaktoroch</t>
  </si>
  <si>
    <t>040 16</t>
  </si>
  <si>
    <t>ČOV a.s. Slovenská Lupča</t>
  </si>
  <si>
    <t>2.5.2016-20.5.2016</t>
  </si>
  <si>
    <t>Sušenie biologických materiálov</t>
  </si>
  <si>
    <t>Polakovič Milan prof.Ing. CSc.</t>
  </si>
  <si>
    <t>038 16</t>
  </si>
  <si>
    <t>2.5.2016-30.11.2016</t>
  </si>
  <si>
    <t xml:space="preserve">Anaeróbna stabilizácia biologického kalu - posúdenie </t>
  </si>
  <si>
    <t>037 16</t>
  </si>
  <si>
    <t>SLOVNAFT a.s., Bratislava</t>
  </si>
  <si>
    <t>11.4.2016-11.7.2016</t>
  </si>
  <si>
    <t>Spracovanie vzorky oleja na metylester mastných kyselín</t>
  </si>
  <si>
    <t>034 16</t>
  </si>
  <si>
    <t>STUVITAL, s.r.o., Bratislava</t>
  </si>
  <si>
    <t>7.3.2016-30.5.2016</t>
  </si>
  <si>
    <t>Externá vedecká činnosť "Korózne a materiálové skúšky chladičov"</t>
  </si>
  <si>
    <t>Fellner Pavel prof.Ing. DrSc.</t>
  </si>
  <si>
    <t>028 16</t>
  </si>
  <si>
    <t xml:space="preserve">ŽOS Vrútky, a.s. </t>
  </si>
  <si>
    <t>1.3.2016-31.5.2016</t>
  </si>
  <si>
    <t>Splynovanie palivových mixov</t>
  </si>
  <si>
    <t>Haydary Juma, doc.Ing., PhD.</t>
  </si>
  <si>
    <t>023 16</t>
  </si>
  <si>
    <t>ENEX TRADE, s.r.o., Trenčín</t>
  </si>
  <si>
    <t>1.2.2016-30.6.2017</t>
  </si>
  <si>
    <t>Mikrobiálne kultúry a vykonávanie fermentácií</t>
  </si>
  <si>
    <t>Rosenberg Michal, prof.Ing., PhD.</t>
  </si>
  <si>
    <t>018 16</t>
  </si>
  <si>
    <t>LentiKat´s a.s. Praha, CZ</t>
  </si>
  <si>
    <t>20.2.2016-30.6.2017</t>
  </si>
  <si>
    <t>Príprava a dodávka roztoku biomasy</t>
  </si>
  <si>
    <t>017 16</t>
  </si>
  <si>
    <t>1.3.2016-30.4.2016</t>
  </si>
  <si>
    <t>Realizovateľnosť technológie na regeneráciu odpadových transformátorových olejov</t>
  </si>
  <si>
    <t>Timár Pavel, doc.Ing., CSc.</t>
  </si>
  <si>
    <t>014 16</t>
  </si>
  <si>
    <t>LIV Elektra,a.s. Bratislava</t>
  </si>
  <si>
    <t>2.2.2016-31.12.2016</t>
  </si>
  <si>
    <t>Príprava a dodanie čistých druhov baktérií</t>
  </si>
  <si>
    <t>013 16</t>
  </si>
  <si>
    <t>EBA s.r.o. Bratislava</t>
  </si>
  <si>
    <t>11.1.2016-30.4.2016</t>
  </si>
  <si>
    <t>Výskumné práce spojené s optimalizáciou procesu regenerácie čiernych lúhov.</t>
  </si>
  <si>
    <t>Vrška Milan, doc.Ing., PhD.</t>
  </si>
  <si>
    <t>009 16</t>
  </si>
  <si>
    <t>BUKOCEL a.s. Hencovce</t>
  </si>
  <si>
    <t>1.2.2016-2.12.2016</t>
  </si>
  <si>
    <t>Zosnímanie a zhodnotenie RTG difrakčných záznamov</t>
  </si>
  <si>
    <t>008 16</t>
  </si>
  <si>
    <t>TSUS n.o. Bratislava</t>
  </si>
  <si>
    <t>1.1.2016-20.5.2016</t>
  </si>
  <si>
    <t xml:space="preserve">Sledovanie prevádzkových parametrov retencie, obsahu popola na finálne vlastnosti papiera </t>
  </si>
  <si>
    <t>Šutý Štefan, Ing., PhD.</t>
  </si>
  <si>
    <t>005 16</t>
  </si>
  <si>
    <t>Smurfit Kappa Czech s.r.o. Beroun, CZ</t>
  </si>
  <si>
    <t>10.3.2016-31.3.2016</t>
  </si>
  <si>
    <t>Kyslíková delignifikácia ľanovej a konopnej polobuničiny</t>
  </si>
  <si>
    <t>004 16</t>
  </si>
  <si>
    <t>OP papírna s.r.o. Olšany, CZ</t>
  </si>
  <si>
    <t>11.1.2016-10.12.2016</t>
  </si>
  <si>
    <t>Výskumné práce súvisiace s optimalizáciou procesu regenerácie čiernych lúhov</t>
  </si>
  <si>
    <t>Šurina Igor, Ing., PhD.</t>
  </si>
  <si>
    <t>003 16</t>
  </si>
  <si>
    <t>1.1.2016-31.3.2016</t>
  </si>
  <si>
    <t>Kocsisová Teodora, Ing.</t>
  </si>
  <si>
    <t>002 16</t>
  </si>
  <si>
    <t>1.1.2016-31.12.2017</t>
  </si>
  <si>
    <t>Vývoj technologických postupov prípravy biochemikálií</t>
  </si>
  <si>
    <t>001 16</t>
  </si>
  <si>
    <t>SynthCluster s.r.o. Modra</t>
  </si>
  <si>
    <t>19.11.2015-28.2.2016</t>
  </si>
  <si>
    <t>Vplyv teploty výpalu na pevnosť v tlaku a fázové zloženie teliesok pripravených z hmoty Pyrostat</t>
  </si>
  <si>
    <t>070 15</t>
  </si>
  <si>
    <t xml:space="preserve">KERAMTECH s.r.o., Žacléř, CZ </t>
  </si>
  <si>
    <t>1.10.2015-30.6.2016</t>
  </si>
  <si>
    <t>Elastomérne zmesi a ich komponenty - fyzikálno-mechanické a analytické testy</t>
  </si>
  <si>
    <t>Hudec Ivan, prof.Ing., PhD.</t>
  </si>
  <si>
    <t>064 15</t>
  </si>
  <si>
    <t>VEGUM a.s. Dolné Vestenice</t>
  </si>
  <si>
    <t>29.7.2015-31.12.2018</t>
  </si>
  <si>
    <t xml:space="preserve">Využitie sadry na hodnotné chemické produkty a medziprodukty </t>
  </si>
  <si>
    <t>Fellner Pavel, prof.Ing., DrSc.</t>
  </si>
  <si>
    <t>060 15</t>
  </si>
  <si>
    <t>1.3.2015-30.9.2015</t>
  </si>
  <si>
    <t>Vypracovanie štatistickej analýzy vplyvu procesných parametrov na stabilitu a kvalitu produkcie</t>
  </si>
  <si>
    <t>Kvasnica Michal, doc.Ing., PhD.</t>
  </si>
  <si>
    <t>044 15</t>
  </si>
  <si>
    <t>SLOVKORD Plus a.s., Senica</t>
  </si>
  <si>
    <t>1.4.2014-30.5.2016</t>
  </si>
  <si>
    <t>Experimenty pre priemyselné využitie technológie pre generovanie syntézneho plynu</t>
  </si>
  <si>
    <t>Jelemenský Ľudovít, prof.Ing., DrSc.</t>
  </si>
  <si>
    <t>024 14</t>
  </si>
  <si>
    <t>GA Drilling  a.s.   Trnava</t>
  </si>
  <si>
    <t>1.1.2014-31.12.2015</t>
  </si>
  <si>
    <t>Príčiny zníženia priehľadnosti čelného skla rušňov</t>
  </si>
  <si>
    <t>prof. Ing. Dušan Galusek, DrSc.</t>
  </si>
  <si>
    <t>014 14</t>
  </si>
  <si>
    <t>Železničná spoločnosť Slovensko</t>
  </si>
  <si>
    <t>1.2.2013-30.11.2016</t>
  </si>
  <si>
    <t xml:space="preserve">Zachytávanie vírusov a vektorov polymérnymi membránami </t>
  </si>
  <si>
    <t>Polakovič Milan, doc.Ing. CSc.</t>
  </si>
  <si>
    <t>009 13</t>
  </si>
  <si>
    <t>Santoius Nemecko</t>
  </si>
  <si>
    <t>1.1.2016-31.12.2018</t>
  </si>
  <si>
    <t>Traktografia a magnetická rezonančná spektroskopia na animálnych modeloch hľadá nové biomarkery skorých štádií demencie Alzheimerovho typu</t>
  </si>
  <si>
    <t>RNDr. Svatava Kašparová, PhD.</t>
  </si>
  <si>
    <t>1/0415/16</t>
  </si>
  <si>
    <t>1.1.2014-31.12.2017</t>
  </si>
  <si>
    <t>Regenerácia špecifických regiónov mozgu dospelých spevavcov skúmaná pomocou in vivo magnetickej rezonancie</t>
  </si>
  <si>
    <t>2/0177/14</t>
  </si>
  <si>
    <t>1.1.2014-1.12.2016</t>
  </si>
  <si>
    <t>Funkčné hybridné materiály pre extraktívne separácie produktov biorafinérií</t>
  </si>
  <si>
    <t>RNDr. Ján Marták, PhD.</t>
  </si>
  <si>
    <t>1/0757/14</t>
  </si>
  <si>
    <t>1.1.2015-1.12.2017</t>
  </si>
  <si>
    <t>Fotoindukované procesy N-heterocyklov v homogénnych a heterogénnych systémoch: štruktúra versus reaktivita</t>
  </si>
  <si>
    <t>prof. Ing. Vlasta Brezová, DrSc.</t>
  </si>
  <si>
    <t>1/0041/15</t>
  </si>
  <si>
    <t>Štúdium potenciálu vybraných prírodných a modelových látok z hľadiska zhášania voľných radikálov</t>
  </si>
  <si>
    <t>prof. Ing. Vladimír Lukeš, DrSc.</t>
  </si>
  <si>
    <t>1/0594/16</t>
  </si>
  <si>
    <t>Dejiny celulózy a papiera na Slovenksu vo výrobe, výskume a odbornom školstve</t>
  </si>
  <si>
    <t>prof. Ing. Viktor Milata, DrSc.</t>
  </si>
  <si>
    <t>2/0042/16</t>
  </si>
  <si>
    <t>Čiastočne fluórované pi-konjugované heterocykly – štúdium ich prípravy, reaktivity  a vlastnosti</t>
  </si>
  <si>
    <t>1/0829/14</t>
  </si>
  <si>
    <t>1.1.2014-1.12.2017</t>
  </si>
  <si>
    <t>Stereoselektívne konštrukcie oxa- a azaheterocyklických zlúčenín v syntéze prírodných látok</t>
  </si>
  <si>
    <t>prof. Ing. Tibor Gracza, DrSc.</t>
  </si>
  <si>
    <t>1/0488/14</t>
  </si>
  <si>
    <t>1.1.2016-31.12.2019</t>
  </si>
  <si>
    <t>Štúdium chemických zmien zdraviu prospešných sprievodných látok jedlých tukov a olejov pri ich skladovaní a tepelnej úprave</t>
  </si>
  <si>
    <t>prof. Ing. Štefan Schmidt, PhD.</t>
  </si>
  <si>
    <t>1/0353/16</t>
  </si>
  <si>
    <t>Stereoselektívne syntézy bioaktívnych analógov indolizidínových a chinolizidínových alkaloidov</t>
  </si>
  <si>
    <t>prof. Ing. Štefan Marchalín, DrSc.</t>
  </si>
  <si>
    <t>1/0371/16</t>
  </si>
  <si>
    <t>Elektrónová štruktúra komplexov kovov s "non-innocent" ligandami ako kľúč k interpretácii a predikcii ich vlastností</t>
  </si>
  <si>
    <t>prof. Ing. Stanislav Biskupič, DrSc.</t>
  </si>
  <si>
    <t>1/0598/16</t>
  </si>
  <si>
    <t>Molekulový magnetizmus na báze koordinačných zlúčenín</t>
  </si>
  <si>
    <t>prof. Ing. Roman Boča, DrSc.</t>
  </si>
  <si>
    <t>1/0522/14</t>
  </si>
  <si>
    <t>1.1.2015-1.12.2018</t>
  </si>
  <si>
    <t>Vývoj a aplikácia izokonverzných metód</t>
  </si>
  <si>
    <t>prof. Ing. Peter Šimon, DrSc.</t>
  </si>
  <si>
    <t>1/0592/15</t>
  </si>
  <si>
    <t>Elektricky nabité biologicky aktívne látky a ich následné reakcie v roztokoch sledované simultánnymi spektroelektrochemickými technikami</t>
  </si>
  <si>
    <t>prof. Ing. Peter Rapta, DrSc.</t>
  </si>
  <si>
    <t>1/0307/14</t>
  </si>
  <si>
    <t>Anaerobná produkcia bioplynu na čistenie kalových vôd z biomasy s vysokým obsahom dusíka a síry</t>
  </si>
  <si>
    <t>prof. Ing. Miroslav Hutňan. PhD.</t>
  </si>
  <si>
    <t>1/0772/16</t>
  </si>
  <si>
    <t>1.1.2013-1.12.2016</t>
  </si>
  <si>
    <t>Optimálne procesné riadenie</t>
  </si>
  <si>
    <t>prof. Ing. Miroslav Fikar, DrSc.</t>
  </si>
  <si>
    <t>1/0053/13</t>
  </si>
  <si>
    <t>Vývoj nových imobilizovaných biokatalyzátorov s využitím rekombinantných mikroorganizmov pre biokatalytické kaskádové reakcie</t>
  </si>
  <si>
    <t>prof. Ing. Michal Rosenberg, PhD.</t>
  </si>
  <si>
    <t>2/0090/16</t>
  </si>
  <si>
    <t>Stabilita a degradácia farebných vrstiev objektov kultúrneho dedičstva</t>
  </si>
  <si>
    <t>prof. Ing. Michal Čeppan, PhD.</t>
  </si>
  <si>
    <t>1/0888/15</t>
  </si>
  <si>
    <t>Interakcia redoxne aktívnych kovov s neuroprotektívnymi látkami: efektívny spôsob boja s oxidačným stresom v neurologických chorobách?</t>
  </si>
  <si>
    <t>prof. Ing. Marián Valko, PhD.</t>
  </si>
  <si>
    <t>1/0765/14</t>
  </si>
  <si>
    <t>Koordinačné zlúčeniny medi, ako prostriedok sledovania transportných dejov v biologických systémoch s využitím izotopu 64Cu</t>
  </si>
  <si>
    <t>prof. Ing. Marian Koman, DrSc.</t>
  </si>
  <si>
    <t>1/0056/13</t>
  </si>
  <si>
    <t>Katalytická redukcia dechtov z termochemického rozkladu biomasy.</t>
  </si>
  <si>
    <t>prof. Ing. Ľudovít Jelemenský, DrSc.</t>
  </si>
  <si>
    <t>1/0757/13</t>
  </si>
  <si>
    <t>Vývoj elektrochemických senzorov a biosenzorov s polymérnymi a biomimetickými membránami pre nové spôsoby imobilizácie selektora, nové detekčné princípy a externú ochranu</t>
  </si>
  <si>
    <t>prof. Ing. Ján Labuda, DrSc.</t>
  </si>
  <si>
    <t>1/0361/14</t>
  </si>
  <si>
    <t>Elektrochemický proces prípravy "zeleného" oxidovadla-železanov pre dočisťovanie odpadných vôd</t>
  </si>
  <si>
    <t>prof. Ing. Ján Híveš, PhD.</t>
  </si>
  <si>
    <t>1/0543/15</t>
  </si>
  <si>
    <t>1.1.2015-1.1.2018</t>
  </si>
  <si>
    <t>Nové stabilizované a štruktúrne usporiadané opticky a fotoelektricky aktívne organické materiály</t>
  </si>
  <si>
    <t>prof. Ing. Gabriel Čík, CSc.</t>
  </si>
  <si>
    <t>1/0501/15</t>
  </si>
  <si>
    <t>Molekulová a biologická funkcia indolových zlúčenín v medzidruhových interakciách vláknitých húb rodu Trichoderma</t>
  </si>
  <si>
    <t>Ing. Svetlana Kryštofová, PhD.</t>
  </si>
  <si>
    <t>1/0870/14</t>
  </si>
  <si>
    <t>Vývoj účinných ekologických metód prípravy vzorky na extrakciu endokrinne disrupčných chemikálií a xenobiotík v potravinách a životnom prostredí na nízkych koncentračných hladinách</t>
  </si>
  <si>
    <t>Ing. Svetlana Hrouzková, PhD.</t>
  </si>
  <si>
    <t>1/0503/14</t>
  </si>
  <si>
    <t>Experimentálne a matematické modelovanie hybridných systémov integrujúcich bioreaktor z membránovou separáciou a adsorbciou</t>
  </si>
  <si>
    <t>Ing. Mário Mihaľ, PhD.</t>
  </si>
  <si>
    <t>1/0687/16</t>
  </si>
  <si>
    <t>1.1.2015-31.12.2018</t>
  </si>
  <si>
    <t>Vysokoporézne anorganické materiály pre tepelno-izolačné aplikácie</t>
  </si>
  <si>
    <t>Ing. Ľuboš Bača, PhD.</t>
  </si>
  <si>
    <t>1/0696/15</t>
  </si>
  <si>
    <t>Expertný systém na automatickú identifikáciu nebezpečenstva v procesnom inžinierstve</t>
  </si>
  <si>
    <t>Ing. Juraj Labovský, PhD.</t>
  </si>
  <si>
    <t>1/0749/15</t>
  </si>
  <si>
    <t>Hodnotenie bioaktívnych prírodných látok a ich využitie v potravinách s preventívno-lekárskymi vlastnosťami</t>
  </si>
  <si>
    <t>Ing. Eva Hybenová, PhD.</t>
  </si>
  <si>
    <t>1/0980/15</t>
  </si>
  <si>
    <t>Hybridné organicko-anorganické solárne články na báze kompozitných vodivých vrstiev pripravených tlačovými technikami</t>
  </si>
  <si>
    <t>doc. RNDr. Milan Mikula, CSc.</t>
  </si>
  <si>
    <t>1/0900/16</t>
  </si>
  <si>
    <t>Nové fotosenzibilizátory pre onkologickú fotodynamickú terapiu: fotocytotoxicita derivátov proflavínu</t>
  </si>
  <si>
    <t>doc. RNDr. Helena Paulíková, CSc.</t>
  </si>
  <si>
    <t>1/0790/14</t>
  </si>
  <si>
    <t>Korózia pri tepelnom zaťažení</t>
  </si>
  <si>
    <t>1/0101/14</t>
  </si>
  <si>
    <t>Reziduálne dipólové interakcie - nový prostriedok NMR štruktúrnej analýzy</t>
  </si>
  <si>
    <t>doc. Ing. Tibor Liptaj, PhD.</t>
  </si>
  <si>
    <t>1/0770/15</t>
  </si>
  <si>
    <t>Transportné vlastnosti vysoko dopovaných vodivých polymérov a materiálov z jednostenných uhlíkových nanotrubíc</t>
  </si>
  <si>
    <t>doc. Ing. Pavol Fedorko, CSc.</t>
  </si>
  <si>
    <t>1/0601/15</t>
  </si>
  <si>
    <t>Aldoketoreduktázy v chronických ochoreniach – in silico modelovanie významných enzýmov a ich komplexov s indolovými derivátmi.</t>
  </si>
  <si>
    <t>doc. Ing. Pavel Májek, PhD.</t>
  </si>
  <si>
    <t>2/0033/14</t>
  </si>
  <si>
    <t>Riadenie energeticky náročných procesov s neurčitosťami v chemických technológiách a biotechnológiách</t>
  </si>
  <si>
    <t>doc. Ing. Monika Bakošová, CSc.</t>
  </si>
  <si>
    <t>1/0112/16</t>
  </si>
  <si>
    <t>Polosuché kultivácie ako prostriedok biotechnologickej prípravy bioproduktov obohatených o biologicky aktívne látky a enzýmy</t>
  </si>
  <si>
    <t>doc. Ing. Milan Čertík, PhD.</t>
  </si>
  <si>
    <t>1/0574/15</t>
  </si>
  <si>
    <t>Overiteľne bezpečné optimálne riadenie</t>
  </si>
  <si>
    <t>doc. Ing. Michal Kvasnica, PhD.</t>
  </si>
  <si>
    <t>1/0403/15</t>
  </si>
  <si>
    <t>Problematika biogénnych amínov vo fermentovaných potravinách a použitie mikroorganizmov degradujúcich biogénne amíny ako možné riešenie pre zabezpečenie zdravotne bezpečných potravín</t>
  </si>
  <si>
    <t>doc. Ing. Mária Greifová, PhD.</t>
  </si>
  <si>
    <t>1/0569/16</t>
  </si>
  <si>
    <t>Analyticko-chemické (bio)senzory a testy ako alternatíva biologických skúšok toxicity</t>
  </si>
  <si>
    <t>doc. Ing. Ľubomír Švorc, PhD.</t>
  </si>
  <si>
    <t>1/0489/16</t>
  </si>
  <si>
    <t>Vývoj a využitie selektívnych sorpčných materiálov na analýzu biologicky aktívnych látok v zložitých vzorkách</t>
  </si>
  <si>
    <t>doc. Ing. Katarína Hroboňová, PhD.</t>
  </si>
  <si>
    <t>1/0499/14</t>
  </si>
  <si>
    <t>Pokročilé prístupy bioremediácie - biostimulácia a bioaugmentácia - na dekontamináciu organických chlórovaných zlúčenín zo znečistených sedimentov, vôd a pôd</t>
  </si>
  <si>
    <t>doc. Ing. Katarína Dercová, PhD.</t>
  </si>
  <si>
    <t>1/0295/15</t>
  </si>
  <si>
    <t>Cielený výskum elektrónovej štruktúry s dôsledkom na chemické a fyzikálnochemické vlastnosti</t>
  </si>
  <si>
    <t>doc. Ing. Jozef Kožíšek, CSc.</t>
  </si>
  <si>
    <t>1/0871/16</t>
  </si>
  <si>
    <t>Výskum a vývoj potravín s prospešným účinkom na zdravie spotrebiteľa</t>
  </si>
  <si>
    <t>doc. Ing. Jolana Karovičová, PhD.</t>
  </si>
  <si>
    <t>1/0487/16</t>
  </si>
  <si>
    <t>Implementácia in vitro metódy OECD pre hodnotenie dermálnej absorpcie pesticídov a jej modifikácia na posúdenie odolnosti pracovných rukavíc voči pesticídom</t>
  </si>
  <si>
    <t>doc. Ing. Jarmila Hojerová, PhD.</t>
  </si>
  <si>
    <t>1/0593/14</t>
  </si>
  <si>
    <t>Štruktúrne a funkčné mimetiká metaloenzýmov</t>
  </si>
  <si>
    <t>doc. Ing. Ján Moncoľ, PhD.</t>
  </si>
  <si>
    <t>1/0388/14</t>
  </si>
  <si>
    <t>Rozklad vybraných špecifických syntetických organických látok z vôd procesmi s využitím ozónu</t>
  </si>
  <si>
    <t>doc. Ing. Ján Derco, PhD.</t>
  </si>
  <si>
    <t>1/0859/14</t>
  </si>
  <si>
    <t>Vývoj a využitie  jednokolónových, viackolónových a viacrozmerných GC systémov v štúdiu mechanizmu chirálnych separácií ako perspektívnych metód na analýzu enantiomérov prchavých organických zlúčenín v zložitých matriciach.</t>
  </si>
  <si>
    <t>doc. Ing. Ivan Špánik, DrSc.</t>
  </si>
  <si>
    <t>1/0573/14</t>
  </si>
  <si>
    <t>Mikrobiálna tvorba a modifikácia senzoricky žiaducich a nežiaducich zlúčenín vo fermentovaných nápojoch</t>
  </si>
  <si>
    <t>doc. Ing. Daniela Šmogrovičová, PhD.</t>
  </si>
  <si>
    <t>1/0560/14</t>
  </si>
  <si>
    <t>Zmeny citlivosti leukemických buniek na chemoterapeutiká vyvolané zmeneným expresným profilom membránových transportérov</t>
  </si>
  <si>
    <t>doc. Ing. Boris Lakatoš, PhD.</t>
  </si>
  <si>
    <t>2/0028/15</t>
  </si>
  <si>
    <t>1.1.2015-31.12.2020</t>
  </si>
  <si>
    <t>Špičkový tím biotechnologických separácií</t>
  </si>
  <si>
    <t>MŠVVaŠ SR</t>
  </si>
  <si>
    <t>Fyzikálno-chemické vlastností a štruktúry
látok</t>
  </si>
  <si>
    <t>Potreba viacúrovňového kritického myslenia v rozvoji mediálnych kompetencií</t>
  </si>
  <si>
    <t>RNDr. Naďa Krivoňáková, PhD.</t>
  </si>
  <si>
    <t>010ŽU-4/2015</t>
  </si>
  <si>
    <t>4.1.2016-31.12.2017</t>
  </si>
  <si>
    <t>Inovácia výučby skupiny predmetov zameraných na analýzu a spracovanie vedeckých údajov s využitím platforiem pre e-vzdelávanie</t>
  </si>
  <si>
    <t>RNDr. Martin Nehéz, PhD.</t>
  </si>
  <si>
    <t>047STU-4/2016</t>
  </si>
  <si>
    <t>1.1.2014-31.12.2016</t>
  </si>
  <si>
    <t>Biomasa - zdroj chemických zlúčenín a biopalív</t>
  </si>
  <si>
    <t>Ing. Igor Šurina, PhD.</t>
  </si>
  <si>
    <t>021STU-4/2014</t>
  </si>
  <si>
    <t>1.12.2014-30.10.2019</t>
  </si>
  <si>
    <t>ZonMw - Sfingolipidy: Nový cieľ v liečbe Alzheimerovej choroby</t>
  </si>
  <si>
    <t>doc. Ing. Dušan Berkeš, CSc.</t>
  </si>
  <si>
    <t>ZonMw-733050105</t>
  </si>
  <si>
    <t>ZonMW</t>
  </si>
  <si>
    <t>1.10.2013-30.9.2016</t>
  </si>
  <si>
    <t>Výskum možností integrácie výroby bioetanolu prvej generácie na báze kukurice a druhej generácie na báze celulózy zo slamy, kukuričného kôrovia a krátkych vlákien zo spracovania zberového papiera</t>
  </si>
  <si>
    <t>2013- 14486/39498:1-11</t>
  </si>
  <si>
    <t>1.4.2016-31.3.2019</t>
  </si>
  <si>
    <t>HISENTS - High level Integrated Sensor for NanoToxicity Screening</t>
  </si>
  <si>
    <t>H2020-685817</t>
  </si>
  <si>
    <t>Učenie a nervová plasticita spevavcov</t>
  </si>
  <si>
    <t>APVV-15-0077</t>
  </si>
  <si>
    <t>1.10.2013-31.12.2016</t>
  </si>
  <si>
    <t>Štúdium in vitro proteázového procesingu vybraných proteáz</t>
  </si>
  <si>
    <t>RNDr. Miroslav Gál, PhD.</t>
  </si>
  <si>
    <t>APVV-0119-12</t>
  </si>
  <si>
    <t>1.7.2015-30.6.2019</t>
  </si>
  <si>
    <t>Nové syntetické metódy a syntézy biologicky aktívnych molekúl pre trvalo udržateľný rozvoj zelenej chémie</t>
  </si>
  <si>
    <t>APVV-14-0147</t>
  </si>
  <si>
    <t>Izokonverzné metódy - teória a aplikácie</t>
  </si>
  <si>
    <t>APVV-15-0124</t>
  </si>
  <si>
    <t>Elektrochemicky a fotochemicky iniciované reakcie koordinačných zlúčenín s biologicky aktívnymi ligandami</t>
  </si>
  <si>
    <t>APVV-15-0053</t>
  </si>
  <si>
    <t>Optimálne riadenie pre procesný priemysel</t>
  </si>
  <si>
    <t>APVV-15-0007</t>
  </si>
  <si>
    <t>1.7.2015-31.12.2018</t>
  </si>
  <si>
    <t>Príprava erytropoetínu, terapeutického hormónu ovplyvňujúceho tvorbu červených krviniek, expresiou v eukaryotickom bunkovom systéme a jeho ďalšia purifikácia</t>
  </si>
  <si>
    <t>APVV-14-0474</t>
  </si>
  <si>
    <t>Komplexná izolácia látok s vysokou pridanou hodnotou zo skorocelu Plantago lanceolata</t>
  </si>
  <si>
    <t>APVV-14-0538</t>
  </si>
  <si>
    <t>Experimentálne a teoretické štúdium molekulóvej štruktúry, elektrónových vlastností, reaktivity a biologickej aktivity komplexných zlúčenín redoxne aktívnych kovov</t>
  </si>
  <si>
    <t>APVV-15-0079</t>
  </si>
  <si>
    <t>Nové materiály na báze koordinačných zlúčenín</t>
  </si>
  <si>
    <t>APVV-14-0078</t>
  </si>
  <si>
    <t>Inteligentný systém na identifikáciu nebezpečenstva v komplexných výrobných procesoch</t>
  </si>
  <si>
    <t>APVV-14-0317</t>
  </si>
  <si>
    <t>Zvýšenie bezpečnosti a kvality tradičných slovenských syrov na základe aplikácie moderných analytických, matematicko-modelovacích a molekulárno-biologických metód a identifikácia inovačného potenciálu</t>
  </si>
  <si>
    <t>prof. Ing. Ľubomír Valík, PhD.</t>
  </si>
  <si>
    <t>APVV-15-0006</t>
  </si>
  <si>
    <t>Gumárske zmesi s novými netradičnými plnivami pre špeciálne aplikácie</t>
  </si>
  <si>
    <t>prof. Ing. Ivan Hudec, PhD.</t>
  </si>
  <si>
    <t>APVV-0694-12</t>
  </si>
  <si>
    <t>Nereaktívne tavné lepidlá na báze metalocénových polymérov pre priemyselné aplikácie</t>
  </si>
  <si>
    <t>APVV-14-0566</t>
  </si>
  <si>
    <t>Nové typy kompozitných a viaczložkových impregnantov pre elektrotechniku na báze polyesterových a polyesterimidových živíc</t>
  </si>
  <si>
    <t>APVV-14-0125</t>
  </si>
  <si>
    <t>1.10.2013-30.9.2017</t>
  </si>
  <si>
    <t>Identifikácia drog a liečiv v odpadových vodách a možnosti ich odstraňovania v ČOV</t>
  </si>
  <si>
    <t>prof. Ing. Igor Bodík, PhD.</t>
  </si>
  <si>
    <t>APVV-0122-12</t>
  </si>
  <si>
    <t>Komplexné využitie extraktívnych zlúčenín kôry</t>
  </si>
  <si>
    <t>prof. Ing. Dušan Bakoš, DrSc.</t>
  </si>
  <si>
    <t>APVV-14-0393</t>
  </si>
  <si>
    <t>Vývoj diagnostického nástroja pre kvantitatívne MRI zobrazovanie biogénneho železa v klinickej praxi</t>
  </si>
  <si>
    <t>Mgr. Ladislav Bačiak</t>
  </si>
  <si>
    <t>APVV-0431-12</t>
  </si>
  <si>
    <t>Výskum komparatívnych zobrazovacích metód na báze magnetickej rezonancie na diagnostiku neurologických a muskuloskeletálnych ochorení</t>
  </si>
  <si>
    <t>APVV-15-0029</t>
  </si>
  <si>
    <t>Nanosegregované afinitné činidlá pre hybridné fermentačno-separačné procesy</t>
  </si>
  <si>
    <t>Ing. Štefan Schlosser, CSc.</t>
  </si>
  <si>
    <t>APVV-15-0494</t>
  </si>
  <si>
    <t>Farmakologické ovplyvnenie glukózovej toxicity pri diabete typu 2</t>
  </si>
  <si>
    <t>Ing. Pavel Májek, PhD.</t>
  </si>
  <si>
    <t>APVV-15-0455</t>
  </si>
  <si>
    <t>Vplyv terroir a technologických postupov na senzoriské vlastnosti slovenských vín</t>
  </si>
  <si>
    <t>Ing. Katarína Furdíková, PhD.</t>
  </si>
  <si>
    <t>APVV-15-0333</t>
  </si>
  <si>
    <t>Nové environmentálne prijateľné polymérne materiály z obnoviteľných zdrojov</t>
  </si>
  <si>
    <t>Ing. Jozef Feranc, PhD.</t>
  </si>
  <si>
    <t>APVV-14-0301</t>
  </si>
  <si>
    <t>Magnetokalorický jav v kvantových a nanoskopických systémoch</t>
  </si>
  <si>
    <t>Ing. Ivan Šalitroš, PhD.</t>
  </si>
  <si>
    <t>APVV-14-0073</t>
  </si>
  <si>
    <t>Využitie sadry na hodnotné chemické produkty a medziprodukty</t>
  </si>
  <si>
    <t>APVV-14-0217</t>
  </si>
  <si>
    <t>Kompenzačné ochranné mechanizmy ako účinný nástroj voči zvýšenej energetickej deficiencii patologicky zaťaženého myokardu: Výhodná perspektíva v modernej experimentálnej kardioprotekcii.</t>
  </si>
  <si>
    <t>APVV-15-0119</t>
  </si>
  <si>
    <t>Fotochemicky indukovaná meďou sprostredkovaná radikálová polymerizácia s prenosom atómu</t>
  </si>
  <si>
    <t>APVV-15-0545</t>
  </si>
  <si>
    <t>Katalytické heterocyklizácie v systéme bioaktívnych prírodných látok a ich funkčných analógov</t>
  </si>
  <si>
    <t>doc. Ing. Peter Szolcsányi, PhD.</t>
  </si>
  <si>
    <t>APVV-0428-12</t>
  </si>
  <si>
    <t>1.7.2016-29.6.2018</t>
  </si>
  <si>
    <t>Katalyzátory typu hydrotalcit a zeolit na záchyt a redukciu NOx emisií</t>
  </si>
  <si>
    <t>doc. Ing. Pavol Hudec, PhD.</t>
  </si>
  <si>
    <t>APVV-15-0449</t>
  </si>
  <si>
    <t>Aplikácia biokrmív vo výžive hydiny na produkciu funkčných potravín obohatených o významné polynenasýtené mastné kyseliny</t>
  </si>
  <si>
    <t>APVV-14-0397</t>
  </si>
  <si>
    <t>Frakcionácia lignocelulózových surovín s eutektickými rozpúšťaadlami</t>
  </si>
  <si>
    <t>doc. Ing. Michal Jablonský, PhD.</t>
  </si>
  <si>
    <t>APVV-15-0052</t>
  </si>
  <si>
    <t>1.10.2013-31.3.2017</t>
  </si>
  <si>
    <t>Ca2+ homeostáza a signalizácia vo fyziológii a vývoji Trichoderma spp.</t>
  </si>
  <si>
    <t>doc. Ing. Martin Šimkovič, PhD.</t>
  </si>
  <si>
    <t>APVV-0719-12</t>
  </si>
  <si>
    <t>1.7.2016-31.12.2019</t>
  </si>
  <si>
    <t>Konzervovanie a stabilizácia objektov kultúrneho dedičstva z prírodných organických materiálov nízkoteplotnou plazmou</t>
  </si>
  <si>
    <t>doc. Ing. Katarína Vizárová, PhD.</t>
  </si>
  <si>
    <t>APVV-15-0460</t>
  </si>
  <si>
    <t>Dvojstupňové splyňovanie zmesného tuhého odpadu s katalytickou redukciou dechtov</t>
  </si>
  <si>
    <t>doc. Ing. Juma Haydary, PhD.</t>
  </si>
  <si>
    <t>APVV-15-0148</t>
  </si>
  <si>
    <t>Odstraňovanie vybraných špecifických syntetických látok z vôd procesmi s využitím ozónu</t>
  </si>
  <si>
    <t>APVV-0656-12</t>
  </si>
  <si>
    <t>Vývoj nových analytických metód pre určovanie pôvodu slovenských tokajských vín a ovocných destilátov</t>
  </si>
  <si>
    <t>APVV-15-0355</t>
  </si>
  <si>
    <t>Modelovanie separácie azeotropických zmesí prostredníctvom extrakcie/extrakčnej destilácie a simulácie regenerácie rozpúšťadiel</t>
  </si>
  <si>
    <t>doc. Ing. Elena Graczová, PhD.</t>
  </si>
  <si>
    <t>APVV-0858-12</t>
  </si>
  <si>
    <t>1.7.2015-30.6.2018</t>
  </si>
  <si>
    <t>Špeciálne aditivované vlákna a textílie</t>
  </si>
  <si>
    <t>doc. Ing. Anna Ujhelyiová, PhD.</t>
  </si>
  <si>
    <t>APVV-14-0175</t>
  </si>
  <si>
    <t>Obranné mechanizmy neoplastických buniek proti chemickému stresu</t>
  </si>
  <si>
    <t>doc. Ing. Albert Breier, DrSc.</t>
  </si>
  <si>
    <t>APVV-15-0303</t>
  </si>
  <si>
    <t>1.7.2015-31.10.2018</t>
  </si>
  <si>
    <t>Možná duálna funkcia P-glykoproteínu pri viacliekovej rezistencii leukemických buniek: efluxná pumpa a regulačný proteín</t>
  </si>
  <si>
    <t>APVV-14-0334</t>
  </si>
  <si>
    <t>1.11.2013-31.10.2017</t>
  </si>
  <si>
    <t>Dofinancovanie projektu 7RP GRAIL</t>
  </si>
  <si>
    <t>doc. Ing. Martin Rebroš, PhD.</t>
  </si>
  <si>
    <t>DO7RP-0045-12</t>
  </si>
  <si>
    <t>1.2.2014-31.1.2018</t>
  </si>
  <si>
    <t>Vzdelávanie vo vnorenom prediktívnom riadení a optimalizácii</t>
  </si>
  <si>
    <t>FP7-PEOPLE-2013-607957</t>
  </si>
  <si>
    <t>Glycerol Biorefinery Approach for the Production of High Quality Products of Industrial Value</t>
  </si>
  <si>
    <t>FP7-613667</t>
  </si>
  <si>
    <t>Realizácia viacnásobného experimentálneho merania energetickej odolnosti výkonových tranzistorov (UIS), identifikácia porúch a určovanie ich parametrov</t>
  </si>
  <si>
    <t>prof. Ing. Daniel Donoval, DrSc.</t>
  </si>
  <si>
    <t>ON Semiconductor Slovakia, a.s.</t>
  </si>
  <si>
    <t>Bórom dopované diamantové pracovné elektródy na keramickom substráte</t>
  </si>
  <si>
    <t>Ing. Marian Vojs, PhD.</t>
  </si>
  <si>
    <t>944/2016</t>
  </si>
  <si>
    <t>Chemický ústav SAV</t>
  </si>
  <si>
    <t xml:space="preserve">Realizáícia CFD simulácie filtračných zariadení v rámci Projektu filtračných zariadení FZ BVP a FZ </t>
  </si>
  <si>
    <t>doc. Ing. Vladimír Kutiš, PhD.</t>
  </si>
  <si>
    <t>27/10/16/MA</t>
  </si>
  <si>
    <t>ADROC Tech s.r.o.</t>
  </si>
  <si>
    <t xml:space="preserve">Dodávka 100 ks. Polovodičových Si substrátov 10x10 (jednostranne leštených) s 50 nm Ti a 150 nm </t>
  </si>
  <si>
    <t>Fyzikálni ústav AV ČR</t>
  </si>
  <si>
    <t xml:space="preserve">Simulácia mechanického namáhania pozostávajúca z vytvorenia CAD a MKP modelov </t>
  </si>
  <si>
    <t>Miba Steeltec, s.r.o.</t>
  </si>
  <si>
    <t xml:space="preserve">Dodávka polovodičových Si substrátov 10x10mm (jednostranne leštenných) s 50 nm Ti a 150 nmAu </t>
  </si>
  <si>
    <t>Metodika na stanovenie všeobecnej hodnoty zariadení na výkon regulovaných činností v sieťových odvetviach</t>
  </si>
  <si>
    <t>0301/0005/16</t>
  </si>
  <si>
    <t>Úrad pre reguláciu sieťových odvetví</t>
  </si>
  <si>
    <t>1.9.2015-29.1.2016</t>
  </si>
  <si>
    <t>Modelovanie prúdenia chladiva"- overovanie alternatívnych modelových situácií prúdenia a distribúcií teplôt v bazénoch BVP a BVSP</t>
  </si>
  <si>
    <t>0302/0006/15</t>
  </si>
  <si>
    <t>20.1.2016-30.11.2016</t>
  </si>
  <si>
    <t>Analýza elektromagnetických polí vonkajších elektrických vedení</t>
  </si>
  <si>
    <t>doc. Ing. Žaneta Eleschová, PhD.</t>
  </si>
  <si>
    <t>2015et008</t>
  </si>
  <si>
    <t>Nadácia TB</t>
  </si>
  <si>
    <t>1.7.2016-30.6.2017</t>
  </si>
  <si>
    <t>Rozvoj metód merania priestorovej emitancie neutrónov a difúznej dĺžky neutrónov vo vode</t>
  </si>
  <si>
    <t>Ing. Štefan Čerba, PhD.</t>
  </si>
  <si>
    <t>Exceletný MVP</t>
  </si>
  <si>
    <t>Systém efektívneho vzdialeného riadenia pre servisný robot</t>
  </si>
  <si>
    <t>Ing. Martina Szabová</t>
  </si>
  <si>
    <t>MVP</t>
  </si>
  <si>
    <t>Posúdenie dizajnu plynom chladeného rýchleho reaktora</t>
  </si>
  <si>
    <t>Ing. Filip Osuský</t>
  </si>
  <si>
    <t>Optoelektornické prvky a analýza ich parametrov v laboratórnych podmienkach</t>
  </si>
  <si>
    <t>Ing. Robert Szobolovszký</t>
  </si>
  <si>
    <t>Metódy znižovania fázového šumu miniatúrnych atómových etalónov frekvencie</t>
  </si>
  <si>
    <t>Ing. Adam Fibich</t>
  </si>
  <si>
    <t>Modulárny rečový syntetizátor a HMM syntéza</t>
  </si>
  <si>
    <t>Ing. Ivan Drozd</t>
  </si>
  <si>
    <t>Nové metódy na rozoznávanie tváre v 3D</t>
  </si>
  <si>
    <t>Ing. Marian Špilka</t>
  </si>
  <si>
    <t>Inteligentná čistička odpadových vôd</t>
  </si>
  <si>
    <t>Ing. Miroslav Behúl</t>
  </si>
  <si>
    <t>Riadený bezdrôtový prenos výkonu</t>
  </si>
  <si>
    <t>Ing. Ferdinand Vavrík</t>
  </si>
  <si>
    <t>Využitie substrátom riadeného MOS tranzistora pre návrh análogových IO s ultra napájacím napätím</t>
  </si>
  <si>
    <t>Ing. Matej Rakús</t>
  </si>
  <si>
    <t>Riadenie dvojspojkovej prevodovky</t>
  </si>
  <si>
    <t>Ing. Michal Kocúr</t>
  </si>
  <si>
    <t>In situ meranie ionizujúcim žiarením indukovaného termomagnetického efektu</t>
  </si>
  <si>
    <t>Ing. Tomáš Iliť</t>
  </si>
  <si>
    <t>Využitie vnorených linuxových systémov pre potreby inteligentných budov</t>
  </si>
  <si>
    <t>Ing. Juraj Slačka, PhD.</t>
  </si>
  <si>
    <t>Zvyšovanie životnosti energetických zdrojových systémov elektromobilov</t>
  </si>
  <si>
    <t>Ing. Martin Bugár, PhD.</t>
  </si>
  <si>
    <t>Štúdium transportu náboja v organických elektroluminisenčných diódach 2</t>
  </si>
  <si>
    <t>Ing. Peter Juhász</t>
  </si>
  <si>
    <t>Lietajúce zariadenie s jedným stupňom voľnosti</t>
  </si>
  <si>
    <t>Ing. Peter Balko</t>
  </si>
  <si>
    <t>Pracovisko pre identifikáciu parametrov elektromotorov</t>
  </si>
  <si>
    <t>Ing. Gabriel Gálik</t>
  </si>
  <si>
    <t>Analýza návrhu UWB antény na čipe pre aktívne senzorické implantáty</t>
  </si>
  <si>
    <t>Ing. Martin Kováč</t>
  </si>
  <si>
    <t>Radiačná dechlorácia polychlórovaných bifenylov v sedimentoch</t>
  </si>
  <si>
    <t>Mgr. Ľubica Darážová</t>
  </si>
  <si>
    <t>Systém monitorovania experimentálneho zariadenia na meranie emitacie neutrónového zdroja</t>
  </si>
  <si>
    <t>Ing. Štefan Čerba,PhD.</t>
  </si>
  <si>
    <t>2013 - 2017</t>
  </si>
  <si>
    <t>ALBATROSS – Assembling Langmuir Architectures Throught the use of  Roll-to-Roll Systems</t>
  </si>
  <si>
    <t>doc. Ing. Martin Weiss, PhD.</t>
  </si>
  <si>
    <t>FP7-324449</t>
  </si>
  <si>
    <t>2014 - 2017</t>
  </si>
  <si>
    <t>ENEN RUII - Strengthening of Cooperation and Exchange for Nuclear Education and Training between the European Union and the Russian Federation</t>
  </si>
  <si>
    <t>doc. Ing. Ján Haščík, PhD.</t>
  </si>
  <si>
    <t>FP7-605149</t>
  </si>
  <si>
    <t>2016 - 2019</t>
  </si>
  <si>
    <t>IoSense - Flexible FE/BE Sensor Pilot Line for the Internet of Everything</t>
  </si>
  <si>
    <t>H2020/ 692480</t>
  </si>
  <si>
    <t>H2020-692480</t>
  </si>
  <si>
    <t>Európska komisia, H2020, ECSEL JU</t>
  </si>
  <si>
    <t>NEWTON - Networked Labs for Training in Sciences and Technologies for Information and Communication</t>
  </si>
  <si>
    <t>prof. Ing. Gregor Rozinaj, PhD.   </t>
  </si>
  <si>
    <t>H2020/NEWTON ICT-20 2015</t>
  </si>
  <si>
    <t>Dublin City University</t>
  </si>
  <si>
    <t xml:space="preserve">2013-neurčito </t>
  </si>
  <si>
    <t>Secure Implementation of Post-Quantum Cryptography</t>
  </si>
  <si>
    <t xml:space="preserve">prof. Ing. Otokar Grošek, PhD. </t>
  </si>
  <si>
    <t>NATO</t>
  </si>
  <si>
    <t>OTAN NATO</t>
  </si>
  <si>
    <t>1.5.2015-30.4.2021</t>
  </si>
  <si>
    <t>Rozvoj moderných metód analýzy nových výkonových prvkov GaN a Si</t>
  </si>
  <si>
    <t xml:space="preserve">prof. Ing. Alexander Šatka, PhD. </t>
  </si>
  <si>
    <t>H2020/PowerBase ECSEL-IA č.662133</t>
  </si>
  <si>
    <t>1.5.2015-30.4.2020</t>
  </si>
  <si>
    <t>1.5.2015-30.4.2019</t>
  </si>
  <si>
    <t>Optimálne SiC substráty pre mikrovlnné a výkonové obvody</t>
  </si>
  <si>
    <t>prof. Ing. Jaroslav Kováč, PhD.</t>
  </si>
  <si>
    <t>ENIAC/OSIRIS č 662322</t>
  </si>
  <si>
    <t>1.5.2015-30.4.2018</t>
  </si>
  <si>
    <t>II-V LAB</t>
  </si>
  <si>
    <t>1.10.2011-31.3.2015</t>
  </si>
  <si>
    <t>SMAC - SMArt systems and Co-design</t>
  </si>
  <si>
    <t>ENIAC/288827</t>
  </si>
  <si>
    <t>10.1.2011-31.3.2015</t>
  </si>
  <si>
    <t>SMAC-SMArt systems and Co-design</t>
  </si>
  <si>
    <t xml:space="preserve">APVV </t>
  </si>
  <si>
    <t>1.4.2014-30.4.2017</t>
  </si>
  <si>
    <t>SAFESENSE-Sensor technologies enhanced safety and security of buildings and its occupants</t>
  </si>
  <si>
    <t>prof. Ing. Ivan Hotový, DrSc.</t>
  </si>
  <si>
    <t>621272/2014</t>
  </si>
  <si>
    <t>SAFESENSE - Sensor technologies enhanced safety and security of buildings and its occupants</t>
  </si>
  <si>
    <t>Európska komisia, FP7, ENIAC JU*</t>
  </si>
  <si>
    <t>1.4.2012-30.9.2015</t>
  </si>
  <si>
    <t>E2SG  -Energia pre smart siete</t>
  </si>
  <si>
    <t>prof. Ing. Viera Stopjaková, PhD.</t>
  </si>
  <si>
    <t>296131-2</t>
  </si>
  <si>
    <t>1.4.2013-31.3.2016</t>
  </si>
  <si>
    <t>E2COGaN-Modelovanie a charakterizácia elektrofyzikálnych vlastností výkonových prvkov na báze GaN</t>
  </si>
  <si>
    <t>324280/2012</t>
  </si>
  <si>
    <t>E2COGaN - Modelovanie a charakterizácia elektrofyzikálnych vlastností výkonových prvkov na báze GaN</t>
  </si>
  <si>
    <t>1.4.2014-31.3.2017</t>
  </si>
  <si>
    <t>eRAMP-Excelentnosť v rýchlosti a spoľahlivosti elektronických prvkov využitím More than Moore technológií</t>
  </si>
  <si>
    <t>621270/2013-2</t>
  </si>
  <si>
    <t>eRAMP - Excelentnosť v rýchlosti a spoľahlivosti elektronických prvkov využitím More than Moore technológií</t>
  </si>
  <si>
    <t>01.2.2008-31.12.2018</t>
  </si>
  <si>
    <t xml:space="preserve">PLEPS-Depth profiling radiation induced defect concentration in DEMO structural materials using Pulsed Low Energy Positron System </t>
  </si>
  <si>
    <t>prof. Ing. Vladimír Slugeň, DrSc.</t>
  </si>
  <si>
    <t>EUROATOM/CU</t>
  </si>
  <si>
    <t>2013 - 2016</t>
  </si>
  <si>
    <t>Renewable Energy Studies in Western Balkan Countries</t>
  </si>
  <si>
    <t xml:space="preserve">prof. Ing. František Janíček, PhD. </t>
  </si>
  <si>
    <t>TEMPUS</t>
  </si>
  <si>
    <t>1.10.2009-31.10.2014</t>
  </si>
  <si>
    <t xml:space="preserve">TRASNUSAFE - Tranining Schemes on nuclear safety culture </t>
  </si>
  <si>
    <t>FP7-249674</t>
  </si>
  <si>
    <t>Radiation Induced Terahertz Wave and Power Generation in Magnetic Microwires (RIT)</t>
  </si>
  <si>
    <t>4000116936/16/NL/NDe</t>
  </si>
  <si>
    <t>ESA</t>
  </si>
  <si>
    <t>Space for Education, Education for Space (SEES)</t>
  </si>
  <si>
    <t>doc. RNDr. Pavol Valko, CSc.</t>
  </si>
  <si>
    <t>4000117400/16/NL/NDe</t>
  </si>
  <si>
    <t>Výskum novej generácie elektrónovolúčových komplexov určených na vákuové zváranie hliníkových a horčíkových zliatin</t>
  </si>
  <si>
    <t>prof. Ing. Ján Murgaš, PhD.</t>
  </si>
  <si>
    <t>09/200/2015</t>
  </si>
  <si>
    <t>Výskum technologických uzlov CNC strojov na delenie  materiálov energolúčovými technológiami</t>
  </si>
  <si>
    <t>prof. Ing. Peter Hubinský, PhD.</t>
  </si>
  <si>
    <t>S3/2015</t>
  </si>
  <si>
    <t>1.10.2014-31.12.2015</t>
  </si>
  <si>
    <t>Výskumné Centrum ALLEGRO</t>
  </si>
  <si>
    <t xml:space="preserve">VA </t>
  </si>
  <si>
    <t>1.4.2013 - 31.12.2015</t>
  </si>
  <si>
    <t>prof. RNDr. Gabriel Juhás, PhD.</t>
  </si>
  <si>
    <t>1.3.2012 - 30.6.015</t>
  </si>
  <si>
    <t>Centrum priemyselného výskumu prevádzkovej životnosti vybraných komponentov energetických zariadení</t>
  </si>
  <si>
    <t>1.8.2011 -30.6.2015</t>
  </si>
  <si>
    <t>Kompetenčné centrum pre nové materiály, pokročilé technológie a energetiku</t>
  </si>
  <si>
    <t>1.9.2011 -30.6.2015</t>
  </si>
  <si>
    <t>1.2.2014 - 30.9.2015</t>
  </si>
  <si>
    <t>Medzinárodné centrum excelentnosti pre výskum inteligentných a bezpečných informačno-komunikačných technológii a systémov</t>
  </si>
  <si>
    <t>Centrum výskumu závažných ochorení a ich komplikácií</t>
  </si>
  <si>
    <t>1.5.2014 - 30.9.2015</t>
  </si>
  <si>
    <t>Založenie výskumného centra pre analýzu a ochranu dát</t>
  </si>
  <si>
    <t>1.3.2011 - 30.6.2015</t>
  </si>
  <si>
    <t xml:space="preserve"> Výskumné centrum svetla a svetelnej techniky</t>
  </si>
  <si>
    <t>doc. Ing. Dionýz Gašparovský, PhD.</t>
  </si>
  <si>
    <t>spolurieš.</t>
  </si>
  <si>
    <t>Inteligentný systém monitorovania a prevencie zdravého srdca (na báze smart technológií a organickej elektroniky)</t>
  </si>
  <si>
    <t>APVV-15-0763</t>
  </si>
  <si>
    <t>1.7.2016-31.12.2018</t>
  </si>
  <si>
    <t>Vývoj softvérovej platformy pre výpočtové stanovenie a optimalizáciu nákladov vyraďovania jadrových zariadení z prevádzky na báze medzinárodného štandardu ISDC pre zaistenie bezpečného a efektívneho vyraďovania</t>
  </si>
  <si>
    <t xml:space="preserve">prof. Ing. Vladimír Nečas, PhD. </t>
  </si>
  <si>
    <t>APVV-15-0558</t>
  </si>
  <si>
    <t>Polovodičové nanomembrány pre hybridné súčiastky</t>
  </si>
  <si>
    <t xml:space="preserve">prof. Ing. Július Cirák, CSc.      </t>
  </si>
  <si>
    <t>APVV-15-0243</t>
  </si>
  <si>
    <t>Výskum fyzikálnych vlastností a kinetiky formovania vrstiev čierneho kremíka</t>
  </si>
  <si>
    <t xml:space="preserve">doc. Ing. Ladislav Harmatha, PhD. </t>
  </si>
  <si>
    <t>APVV-15-0152</t>
  </si>
  <si>
    <t>1.7.2016-31.5.2020</t>
  </si>
  <si>
    <r>
      <t>Výskum nových konštrukčných a materiálových riešení káblov pre náročné prostredia s nebezpečenstvom požiaru, zaplavenia a pod.</t>
    </r>
    <r>
      <rPr>
        <b/>
        <sz val="10"/>
        <color theme="1"/>
        <rFont val="Times New Roman"/>
        <family val="1"/>
        <charset val="238"/>
      </rPr>
      <t xml:space="preserve"> </t>
    </r>
  </si>
  <si>
    <t xml:space="preserve">doc. Ing. Michal Váry, PhD.        </t>
  </si>
  <si>
    <t>APVV-15-0110</t>
  </si>
  <si>
    <t>Výskum a hodnotenie kvality a účinnosti impregnantov</t>
  </si>
  <si>
    <t xml:space="preserve">doc. Ing. Michal Váry, PhD.         </t>
  </si>
  <si>
    <t>APVV-15-0108</t>
  </si>
  <si>
    <t>1.7.2016-28.6.2019</t>
  </si>
  <si>
    <t>Príprava n nových dusíkatých OLED materiálov a štúdium ich optoelektronických vlastností</t>
  </si>
  <si>
    <t xml:space="preserve">doc. Ing. Ján Jakabovič, PhD.          </t>
  </si>
  <si>
    <t>APVV-15-0087</t>
  </si>
  <si>
    <t>GaN monolitické integrované obvody</t>
  </si>
  <si>
    <t>prof. Ing. Alexander Šatka, PhD.</t>
  </si>
  <si>
    <t>APVV-15-0673</t>
  </si>
  <si>
    <t>1.7.2016-30.9.2019</t>
  </si>
  <si>
    <t>Smart mestá a ich inteligentná energetická chrbtica</t>
  </si>
  <si>
    <t>APVV-15-0326</t>
  </si>
  <si>
    <t>Pokročilé materiály a štruktúry pre perspektívne aplikácie v elektrotechnike, elektronike a iných oblastiach na báze feritov s rozmermi častíc v oblasti mikrometrov a nanometrov</t>
  </si>
  <si>
    <t xml:space="preserve">doc. Ing. Elemír Ušák, PhD. </t>
  </si>
  <si>
    <t>APVV-15-0257</t>
  </si>
  <si>
    <t>Rozvoj a implementácia analógových integrovaných systémov pre ultra-nízkonapäťové aplikácie</t>
  </si>
  <si>
    <t>APVV-15-0254</t>
  </si>
  <si>
    <t>Zabezpečenie elektromagnetickej kompatibility monitorovacích systémov mimoriadnych prevádzkových stavov jadrovej elektrárne</t>
  </si>
  <si>
    <t xml:space="preserve">Ing. Jozef Hallon, PhD. </t>
  </si>
  <si>
    <t>APVV-15-0062</t>
  </si>
  <si>
    <t>1.7.2015-31.10.2017</t>
  </si>
  <si>
    <t>Nová generácia interfejsu pre teleoperátorické riadenie servisných robotov</t>
  </si>
  <si>
    <t>doc. Ing. František Duchoň, PhD.</t>
  </si>
  <si>
    <t>APVV-14-0894</t>
  </si>
  <si>
    <t>Moderné metódy návrhu a diagnostiky energeticky efektívnych výkonových prvkov</t>
  </si>
  <si>
    <t>APVV-14-0749</t>
  </si>
  <si>
    <t>Návrh, príprava a charakterizácia materiálov a štruktúr anorganicko organickej hybridnej integrovanej fotoniky</t>
  </si>
  <si>
    <t>doc. Ing. Ján Jakabovič, PhD.</t>
  </si>
  <si>
    <t>APVV-14-0716</t>
  </si>
  <si>
    <t>Širokopásmový MEMS detektor terahertzového žiarenia</t>
  </si>
  <si>
    <t>APVV-14-0613</t>
  </si>
  <si>
    <t>Univerzálna nanoštrukturovaná platforma  pre interdisciplinárne použitie</t>
  </si>
  <si>
    <t>doc. Ing. Jaroslav Kováč, PhD.</t>
  </si>
  <si>
    <t>APVV-14-0297</t>
  </si>
  <si>
    <t>Teória a technológia rozhraní pre rýchlu organickú elektroniku</t>
  </si>
  <si>
    <t xml:space="preserve">APVV-14-0739 </t>
  </si>
  <si>
    <t>1.7.2015-30.06.2019</t>
  </si>
  <si>
    <t>MEMS štruktúry na báze poddajných mechanizmov</t>
  </si>
  <si>
    <t xml:space="preserve">doc. Ing. René Harťanský, PhD. </t>
  </si>
  <si>
    <t>APVV-14-0076</t>
  </si>
  <si>
    <t>Inteligentné senzorové systémy na báze organickej elektroniky pre monitorovanie zdravia a zvyšovanie úrovne prevencie a kvality života</t>
  </si>
  <si>
    <t>doc. Ing. Martin Weis, PhD.</t>
  </si>
  <si>
    <t>APVV-0819-12</t>
  </si>
  <si>
    <t>Výskum a vývoj technológií prípravy tenkých vrstiev karbidu kremíka pre aplikácie v solárnych článkoch a tenkovrstvých súčiastkach</t>
  </si>
  <si>
    <t>prof. Ing. Vladimír Šály, PhD.</t>
  </si>
  <si>
    <t>APVV-0443-12</t>
  </si>
  <si>
    <t>Kognitívne, osobnostné a psychofyziologické faktory zvládania stresu v kontexte vzťahu anxiety a alergie a možnosti optimalizácie</t>
  </si>
  <si>
    <t>Ing. Erik Vavrinský, PhD.</t>
  </si>
  <si>
    <t>APVV-0496-12</t>
  </si>
  <si>
    <t>Tranzistory na báze progresívnych materiálov pre vysoké teploty</t>
  </si>
  <si>
    <t>APVV-0455-12</t>
  </si>
  <si>
    <t>Fotonické štruktúry pre integrovanú optoelektroniku</t>
  </si>
  <si>
    <t xml:space="preserve">prof. Ing. František Uherek, PhD. </t>
  </si>
  <si>
    <t>APVV-0395-12</t>
  </si>
  <si>
    <t>Moderné metódy riadenia s využitím FPGA štruktút</t>
  </si>
  <si>
    <t>doc. Ing. Alena Kozáková, PhD.</t>
  </si>
  <si>
    <t>APVV-0772-12</t>
  </si>
  <si>
    <t>Antiplagiatorská analýza netextových dát</t>
  </si>
  <si>
    <t>Mgr. Ján Grman, PhD.</t>
  </si>
  <si>
    <t>APVV-0469-12</t>
  </si>
  <si>
    <t>Uhlíkové nanomateriály pre senzorické aplikácie</t>
  </si>
  <si>
    <t>prof. Ing. Robert Redhammer, PhD</t>
  </si>
  <si>
    <t>APVV–0365-12</t>
  </si>
  <si>
    <t>1.10.2013-31.6.2017</t>
  </si>
  <si>
    <t>Počítačová podpora návrhu robustných nelineárnych regulátorov</t>
  </si>
  <si>
    <t>prof. Ing. Mikuláš Huba, PhD.</t>
  </si>
  <si>
    <t>APVV-0343-12</t>
  </si>
  <si>
    <t>Neutronické analýzy rýchleho plynom chladeného reaktora</t>
  </si>
  <si>
    <t xml:space="preserve">doc. Ing. Ján Haščík, PhD. </t>
  </si>
  <si>
    <t>APVV-0123-12</t>
  </si>
  <si>
    <t>Progresívne multimediálne služby v prostredí IKT sietí budúcnosti (future networks)</t>
  </si>
  <si>
    <t xml:space="preserve">prof. Ing. Gregor Rozinaj, PhD. </t>
  </si>
  <si>
    <t>APVV-0258-12</t>
  </si>
  <si>
    <t>Pokročilé metódy modelovania a simulácie SMART mechatronických systémov</t>
  </si>
  <si>
    <t xml:space="preserve">prof. Ing. Justín Murín, DrSc. </t>
  </si>
  <si>
    <t>APVV-0246-12</t>
  </si>
  <si>
    <t>Detekcia ionizujúcich častíc s využitím senzorov na báze semiizolačného GaAs a 4H-SiC pre fyziku vysokých energií</t>
  </si>
  <si>
    <t>2/0152/16</t>
  </si>
  <si>
    <t>Hybridizácia partikulárnych a pórovitých anorganických materiálov uhlíkovými nanorúrkami</t>
  </si>
  <si>
    <t>Ing. Magdaléna Kadlečíková, PhD.</t>
  </si>
  <si>
    <t>1/0947/16</t>
  </si>
  <si>
    <t>Elektródy na báze dopovaných vrstiev pre pokročilé fotoelektrochemické systémy rozkladu vody</t>
  </si>
  <si>
    <t>1/0887/16</t>
  </si>
  <si>
    <t>Výskum inovatívnych technológií realizácie systémov určených na snímanie a diagnostiku ľudských biosignálov</t>
  </si>
  <si>
    <t>Ing. Martin Daříček, PhD.</t>
  </si>
  <si>
    <t>1/0854/16</t>
  </si>
  <si>
    <t>Nanoštruktúrne tenkovrstvové materiály a inovatívne technológie pre MEMS senzory plynov a ťažkých kovov</t>
  </si>
  <si>
    <t>1/0828/16</t>
  </si>
  <si>
    <t>INOMET – Inovatívne metódy spracovania multimediálnych signálov pre inteligentné systémy a služby</t>
  </si>
  <si>
    <t>prof. Ing. Gregor Rozinaj, PhD.</t>
  </si>
  <si>
    <t>1/0800/16</t>
  </si>
  <si>
    <t>Rozvoj a implementácia metód návrhu integrovaných systémov s ultra nízkym napájacím napätím v nanotechnológiách</t>
  </si>
  <si>
    <t>Ing. Daniel Arbet, PhD.</t>
  </si>
  <si>
    <t>1/0762/16</t>
  </si>
  <si>
    <t>Vývoj a charakterizácia moderných mikro a nanoštruktúr pre optoelektronické a fotonické prvky</t>
  </si>
  <si>
    <t>1/0739/16</t>
  </si>
  <si>
    <t>Robustné a optimálne riadenie mechatronických systémov</t>
  </si>
  <si>
    <t>doc. Ing. Danica Rosinová, PhD.</t>
  </si>
  <si>
    <t>1/0733/16</t>
  </si>
  <si>
    <t>Výskum progresívnych materiálov a štruktúr pre foto-elektrochemické aplikácie</t>
  </si>
  <si>
    <t>Ing. Miroslav Mikolášek, PhD.</t>
  </si>
  <si>
    <t>1/0651/16</t>
  </si>
  <si>
    <t>Konštrukčné materiály fúznych a štiepnych reaktorov</t>
  </si>
  <si>
    <t>Ing. Jarmila Degmová, PhD.</t>
  </si>
  <si>
    <t>1/0477/16</t>
  </si>
  <si>
    <t>Riadenie dynamických systémov za podmienok neurčitostí</t>
  </si>
  <si>
    <t>prof. Ing. Vojtech Veselý, DrSc.</t>
  </si>
  <si>
    <t>1/0475/16</t>
  </si>
  <si>
    <t>Príprava a analýza vybraných elektromagnetických, mikroštruktúrnych a fyzikálnochemických vlastností pokročilých magnetických, magnetodielektrických a nanokompozitných materiálových štruktúr</t>
  </si>
  <si>
    <t>doc. Ing. Rastislav Dosoudil, PhD.</t>
  </si>
  <si>
    <t>1/0405/16</t>
  </si>
  <si>
    <t>Výskum technológií pre reaktory chladené superkritickou vodou (SCWR Generation IV):experimentálne hodnotenie degradačných mechanizmov inovatívnych materiálov</t>
  </si>
  <si>
    <t>Ing. Martin Petriska, PhD.</t>
  </si>
  <si>
    <t>1/0339/16</t>
  </si>
  <si>
    <t>Lokálna štruktúra a magnetické správanie sa pokročilých multifázových zliatin pri extrémnych podmienkach</t>
  </si>
  <si>
    <t>prof. Ing. Marcel Miglierini, DrSc.</t>
  </si>
  <si>
    <t>1/0182/16</t>
  </si>
  <si>
    <t>Inovatívne metódy HRI pre riadenie robotov v reálnom prostredí</t>
  </si>
  <si>
    <t>1/0065/16</t>
  </si>
  <si>
    <t>Nové stabilizované a štruktúrne usporiadané opticky a fotoelektronicky aktívne organické materiály</t>
  </si>
  <si>
    <t>prof. Ing. Július Cirák, PhD.</t>
  </si>
  <si>
    <t>Výskum stiesneného krútenia uzatvorených prierezov</t>
  </si>
  <si>
    <t>prof. Ing. Justín Murín, DrSc.</t>
  </si>
  <si>
    <t>1/0453/15</t>
  </si>
  <si>
    <t>Medzivrstvová optimalizácia priepustnosti bezdrôtových systémov</t>
  </si>
  <si>
    <t>prof. Ing. Jaroslav Polec, PhD.</t>
  </si>
  <si>
    <t>1/0789/15</t>
  </si>
  <si>
    <t>Vývoj nových metód merania magnetických vlastností feromagnetických materiálov so zameraním na nedeštruktívne testovanie konštrukčných materiálov a diagnostiku elektrotechnických ocelí</t>
  </si>
  <si>
    <t>doc. Ing. Vladimír Jančárik, PhD.</t>
  </si>
  <si>
    <t>1/0571/15</t>
  </si>
  <si>
    <t>Elektromagnetická kompatibilita v podmienkach vzájomnej interakcie meracieho a testovaného systému</t>
  </si>
  <si>
    <t>prof. Ing. Viktor Smieško, PhD.</t>
  </si>
  <si>
    <t>1/0431/15</t>
  </si>
  <si>
    <t>Tranzientné metódy charakterizácie a diagnostiky prvkov organickej elektroniky</t>
  </si>
  <si>
    <t>1/0776/15</t>
  </si>
  <si>
    <t>Vývoj technológie a charakterizácia vlastností prvkov flexibilnej organickej elektroniky</t>
  </si>
  <si>
    <t>doc. Ing. Ján Jakabovič  PhD.</t>
  </si>
  <si>
    <t>1/0497/15</t>
  </si>
  <si>
    <t>Výskum a charakterizácia moderných výkonových elektronických prvkov podporený 2/3 - rozmerným  elektrotepelným modelovaním a simuláciou</t>
  </si>
  <si>
    <t>1/0491/15</t>
  </si>
  <si>
    <t xml:space="preserve">Modelovanie termohydraulických a napätostných pomerov vo vybraných komponentoch </t>
  </si>
  <si>
    <t>1/0228/14</t>
  </si>
  <si>
    <t>Pokročilé metódy nelineárneho modelovania a riadenia mechatronických systémov</t>
  </si>
  <si>
    <t>1/0937/14</t>
  </si>
  <si>
    <t>Viacmódové piezoelektrické rezonátory a senzory</t>
  </si>
  <si>
    <t>doc. Ing. Vladimír Štofanik, PhD.</t>
  </si>
  <si>
    <t>1/0664/14</t>
  </si>
  <si>
    <t>Rastrovací nábojový tranzientový mikroskop na zobrazovanie a anlýzu mäkkých vzoriek</t>
  </si>
  <si>
    <t>Ing. Peter Kubinec, PhD.</t>
  </si>
  <si>
    <t>2/0099/14</t>
  </si>
  <si>
    <t xml:space="preserve">Výskum nanomateriálov na báze uhlíka pre ochranu a zlepšovanie životného prostredia a ľudského zdravia </t>
  </si>
  <si>
    <t>1/0785/14</t>
  </si>
  <si>
    <t>Aplikácia algebrických metód na riadenie nelineárnych systémov</t>
  </si>
  <si>
    <t>doc. Ing. Miroslav Halás, PhD.</t>
  </si>
  <si>
    <t>1/0276/14</t>
  </si>
  <si>
    <t>2013-2016</t>
  </si>
  <si>
    <t>Špeciálne metódy charakterizácie a diagnostiky polovodičových mikro/nanoštruktúr a prvkov</t>
  </si>
  <si>
    <t>prof. Ing. Alexander Šatka, CSc.</t>
  </si>
  <si>
    <t>1/0921/13</t>
  </si>
  <si>
    <t>Implementácia „on-chip“ metód testovania zmiešaných integrovaných obvodov a systémov v nanotechnológiách</t>
  </si>
  <si>
    <t>1/0823/13</t>
  </si>
  <si>
    <t>Rádioaktívne materiály v perspektívnych jadrových palivových cykloch a v jadrových zariadeniach vyraďovaných z prevádzky</t>
  </si>
  <si>
    <t>prof. Ing. Vladimír Nečas, PhD.</t>
  </si>
  <si>
    <t>1/0796/13</t>
  </si>
  <si>
    <t>Návrh pokročilých metód biometrického rozpoznávania na základe obrazov tváre a dúhovky</t>
  </si>
  <si>
    <t>prof. Dr. Ing. Miloš Oravec</t>
  </si>
  <si>
    <t>1/0529/13</t>
  </si>
  <si>
    <t>Kódovanie pre distribuovanú informačnú infraštruktúru typu Cloud</t>
  </si>
  <si>
    <t>prof. Ing. Peter Farkaš, DrSc.</t>
  </si>
  <si>
    <t>1/0518/13</t>
  </si>
  <si>
    <t>Príprava a diagnostika heteroštruktúr pre pokročilé fotovoltické aplikácie</t>
  </si>
  <si>
    <t>doc. Ing. Ladislav Harmatha, PhD.</t>
  </si>
  <si>
    <t>1/0377/13</t>
  </si>
  <si>
    <t>Analýza indukovanej aktivity materiálov energetických jadrových reaktorov a hodnotenie jej vplyvu na mikroštruktúru.</t>
  </si>
  <si>
    <t>1/0204/13</t>
  </si>
  <si>
    <t>01.10.2014-31.12.2015</t>
  </si>
  <si>
    <t>Výskumné centrum ALLEGRO</t>
  </si>
  <si>
    <t>Urban František, doc. Ing., PhD.</t>
  </si>
  <si>
    <t>ITMS 26220220198</t>
  </si>
  <si>
    <t>01.04.2013- 31.12.2015</t>
  </si>
  <si>
    <t>Gondár Ernest, prof. Ing., PhD.</t>
  </si>
  <si>
    <t>01.09.2011- 31.12.2015</t>
  </si>
  <si>
    <t>Hulkó Gabriel, prof. Ing., DrSc.</t>
  </si>
  <si>
    <t>01.06.2012- 31.10.2015</t>
  </si>
  <si>
    <t>Zvyšovanie bezpečnosti jadrovoenergetických zariadení pri seizmickej udalosti</t>
  </si>
  <si>
    <t>Šolek Peter, prof. Ing., PhD.</t>
  </si>
  <si>
    <t>ITMS 26220220171</t>
  </si>
  <si>
    <t>15.09.2012-     30.11.2015</t>
  </si>
  <si>
    <t>Priemyselný výskum metód a postupov generatívneho konštruovania a znalostného inžinierstva pre vývoj automobilov</t>
  </si>
  <si>
    <t>Vereš Miroslav, prof. Ing., PhD.</t>
  </si>
  <si>
    <t>ITMS 26240220076</t>
  </si>
  <si>
    <t>01.02.2012-     31.10.2015</t>
  </si>
  <si>
    <t>Chmelko, Vladimír, Ing., PhD.</t>
  </si>
  <si>
    <t>ITMS 26240220081</t>
  </si>
  <si>
    <t>23.09-22.12.2016</t>
  </si>
  <si>
    <t>Projekt zhutňovacej linky na drevný odpad- I.etapa</t>
  </si>
  <si>
    <t>prof. Ing. Ľubomír Šooš, PhD.</t>
  </si>
  <si>
    <t>30/16</t>
  </si>
  <si>
    <t>OFZ, a.s.</t>
  </si>
  <si>
    <t>23.11.-28.11.2016</t>
  </si>
  <si>
    <t>Analýza  a testovanie vzoriek</t>
  </si>
  <si>
    <t>doc. Ing. Peter Križan, PhD.</t>
  </si>
  <si>
    <t>Žilinská univerzita v Žiline</t>
  </si>
  <si>
    <t>22.2.-20.11.2016</t>
  </si>
  <si>
    <t xml:space="preserve">vzorky  z materiálov NdBFe s SmCo </t>
  </si>
  <si>
    <t>doc. Ing. Viliam Hrnčiar, PhD.</t>
  </si>
  <si>
    <t>SYDE, spol. s r.o.,Košice</t>
  </si>
  <si>
    <t>18.7.-22.9.2016</t>
  </si>
  <si>
    <t>Detekcia porúch ložiskových klietok</t>
  </si>
  <si>
    <t>doc. Ing. Ľuboš Magdolén, PhD.</t>
  </si>
  <si>
    <t>35/16</t>
  </si>
  <si>
    <t>Schaeffler Skalica, spol. s r.o.</t>
  </si>
  <si>
    <t>Meranie napäťovo-deformačného stavu potrubí počas montáže a natlakovania</t>
  </si>
  <si>
    <t>Ing. Vladimír Chmelko, PhD.</t>
  </si>
  <si>
    <t>Nafta a.s.</t>
  </si>
  <si>
    <t>4.8-31.8.2016</t>
  </si>
  <si>
    <t>Návrh tesnosti spoja</t>
  </si>
  <si>
    <t>prof. Ing. Marián Peciar, PhD.</t>
  </si>
  <si>
    <t>SLOVNAFT MONTÁŽE A OPRAVY, a.s.</t>
  </si>
  <si>
    <t>18.6.-24.6.2016</t>
  </si>
  <si>
    <t>Laboratórne skúšky vzoriek drôtikov 0,25 mm</t>
  </si>
  <si>
    <t>ANDRITZ KUFFERATH, s.r.o.</t>
  </si>
  <si>
    <t>28.4.-5.5.2016</t>
  </si>
  <si>
    <t>Laboratórne skúšky vzoriek tkanín</t>
  </si>
  <si>
    <t>1.1.-5.2..2016</t>
  </si>
  <si>
    <t>Cyklické skúšky silenblokov a vyhodnotenie ich tuhosti</t>
  </si>
  <si>
    <t>Mikon s.r.o., Púchov</t>
  </si>
  <si>
    <t>23.11.2015-12.5.2016</t>
  </si>
  <si>
    <t>Vypracovanie konštrukčnej dokumntácie absorbéra pri INV  akcii" Zvýšenie kapacity výroby Morfínu II. Etapa"</t>
  </si>
  <si>
    <t>59/15</t>
  </si>
  <si>
    <t>Saneca Pharmaceutials a.s. Hlohovec</t>
  </si>
  <si>
    <t>28.10.-31.12.2015</t>
  </si>
  <si>
    <t>Inovácia konštrukcie ťahačky  kryštálov VGF</t>
  </si>
  <si>
    <t>Ing. Martin Juriga, PhD.</t>
  </si>
  <si>
    <t>54/15</t>
  </si>
  <si>
    <t>CMK s.r.o.,Žarnovia</t>
  </si>
  <si>
    <t>14.12.-22.12.2015</t>
  </si>
  <si>
    <t>Expertná analýza peletovania digestátu s pridaným drvením,sušením a miešaním za účelom ich následného energetického zhodnotenia</t>
  </si>
  <si>
    <t>41/15</t>
  </si>
  <si>
    <t>VL Consulting ,BA</t>
  </si>
  <si>
    <t>1.6.-31.12.2015</t>
  </si>
  <si>
    <t>Expertná analýza efektívneho materiálového,alebo energetického zhodnocovania papierenských kalov</t>
  </si>
  <si>
    <t>28/15</t>
  </si>
  <si>
    <t>SHP Harmanec a.s.</t>
  </si>
  <si>
    <t>11.11.2016 - 30.09.2017</t>
  </si>
  <si>
    <t>Integrovaná výskumná platforma zhodnocovania jednotlivých prúdov odpadov najmä z automobilového priemyslu</t>
  </si>
  <si>
    <t>1326/16/10</t>
  </si>
  <si>
    <t>Recyklačný fond</t>
  </si>
  <si>
    <t>9/2015-12/2018</t>
  </si>
  <si>
    <t>Výskum technologických uzlov CNC strojov na delenie materiálov energolúčovými technológiami</t>
  </si>
  <si>
    <t>MicroStep, spol. s r.o.</t>
  </si>
  <si>
    <t>9/2015-10/2016</t>
  </si>
  <si>
    <t xml:space="preserve">Vyhľadávanie a  možnosti aplikácie nových technológií v procese spracovávania odpadového skla nespracovateľného bežnými technológiami - stratégia výskumu a vývoja technológií a logistiky pracovania jednotlivých prúdov odpadu </t>
  </si>
  <si>
    <t>1240/15/30</t>
  </si>
  <si>
    <t>01.02.2014-31.1.2018</t>
  </si>
  <si>
    <t>TEMPO - Training in Embedded Predictive Control and Optimization</t>
  </si>
  <si>
    <t>prof. Boris Rohaľ-Ilkiv, CSc.</t>
  </si>
  <si>
    <t>FP7-607957</t>
  </si>
  <si>
    <t xml:space="preserve">Z </t>
  </si>
  <si>
    <t>15.01.2014-15.1.2018</t>
  </si>
  <si>
    <t>INCOMERA</t>
  </si>
  <si>
    <t>prof. Ing. Štefan Valčuha,  CSc.</t>
  </si>
  <si>
    <t>NMP-CA-2013-618103</t>
  </si>
  <si>
    <t>01.04.2011- 31.3.2017</t>
  </si>
  <si>
    <t>MANUNET II</t>
  </si>
  <si>
    <t>NMP2-ER-2011-266549</t>
  </si>
  <si>
    <t>13.02.2013-30.9.2015</t>
  </si>
  <si>
    <t>Improvement of Product Development Studies in Serbia and Bosnia and Herzegovina</t>
  </si>
  <si>
    <t>prof. Ing. Miroslav Vereš, PhD.</t>
  </si>
  <si>
    <t>530577 – 2012 – RS – TEMPUS – JPCR</t>
  </si>
  <si>
    <t>SAAIC</t>
  </si>
  <si>
    <t>1.7.2016-31.6.2019</t>
  </si>
  <si>
    <t>Viacdielny tréningový posilňovací systém trupu pre športovcova netrénovaných jedincov s funkčnými bolesťami chrbta</t>
  </si>
  <si>
    <t>APVV-15-0704</t>
  </si>
  <si>
    <t>Lignín ako kompozitný komponent do fenolformaldehydových živíc a drevoplastu</t>
  </si>
  <si>
    <t>prof. Ing. Gabriel Hulkól,  DrSc.</t>
  </si>
  <si>
    <t>APVV-15-0201</t>
  </si>
  <si>
    <t>Inovatívne technológie v oblasti kalibrácií a overovania meracích zariadení.</t>
  </si>
  <si>
    <t>doc. Ing. Stanislav Ďuriš, PhD.</t>
  </si>
  <si>
    <t>APVV-15-0164</t>
  </si>
  <si>
    <t>Pokročilé štatistické a výpočtové metódy pre meranie a metrológiu</t>
  </si>
  <si>
    <t>prof. Ing. Rudolf Palenčár, CSc.</t>
  </si>
  <si>
    <t>APVV-15-0295</t>
  </si>
  <si>
    <t>Vývoj retraktora pre operácie v dutine brušnej</t>
  </si>
  <si>
    <t>doc. Ing. Branislav Hučko, PhD.</t>
  </si>
  <si>
    <t>APVV-15-0757</t>
  </si>
  <si>
    <t>Výskum platformy modulov vybranej skupiny mobilných pracovných strojov, ich optimalizácia metódami generatívneho konštruovania</t>
  </si>
  <si>
    <t>prof. Ing. Ladislav Gulan, PhD.</t>
  </si>
  <si>
    <t>APVV-15-0524</t>
  </si>
  <si>
    <t>Rozšírenie platnosti výpočtových štandardov pre návrh seizmicky odolných nádrží naplnených kvapalinou, z hľadiska bezpečnosti v JE a iných priemyselných oblastiach</t>
  </si>
  <si>
    <t xml:space="preserve">prof. Ing. Miloš Musil,  PhD. </t>
  </si>
  <si>
    <t>APVV-15-0630</t>
  </si>
  <si>
    <t>Určenie geometrických charakteristík objektov so zobrazením získaných z kriminalisticky relevantných obrazových záznamov</t>
  </si>
  <si>
    <t>prof. RNDr. Daniela Velichová,  CSc.</t>
  </si>
  <si>
    <t>APVV 0161-12</t>
  </si>
  <si>
    <t>Výskum trvanlivosti nástrojov progresívnej konštrukcie zhutňovacieho stroja a vývoj adaptívneho riadenia procesu zhutňovania</t>
  </si>
  <si>
    <t>APVV 0857-12</t>
  </si>
  <si>
    <t>Výskum vlastností zvarových spojov vybraných kovových sústav zhotovených pevnolátkovým laserom</t>
  </si>
  <si>
    <t>prof. Ing. Pavol Švec, PhD.</t>
  </si>
  <si>
    <t>APVV 0281-12</t>
  </si>
  <si>
    <t>Energetické zhodnotenie alternatívnych palív vyrobených z obnoviteľných zdrojov energie v piestových  spaľovacích motoroch</t>
  </si>
  <si>
    <t>doc. Ing. Marián Polóni, PhD.</t>
  </si>
  <si>
    <t>APVV 0015-12</t>
  </si>
  <si>
    <t>Nelineárne riadenie s obmedzeniami a odhad stavu mechanických systémov pre vnorené platformy riadenia</t>
  </si>
  <si>
    <t>APVV-14-0399</t>
  </si>
  <si>
    <t>Vývoj softvérovej podpory s využitím fyzikálnej simulácie pre optimalizáciu procesov plynulého odlievania ocele ako systémov s rozloženými parametrami pre Železiarne Podbrezová, a.s.</t>
  </si>
  <si>
    <t>APVV-14-0244</t>
  </si>
  <si>
    <t>Štúdium získavania sféroidickej morfológie primárneho tuhého roztoku zliatiny hliníka na tvárnenie a jeho vplyvu na mechanické vlastnosti.</t>
  </si>
  <si>
    <t>Ing. Branislav Vanko, PhD.</t>
  </si>
  <si>
    <t>1/0876/14</t>
  </si>
  <si>
    <t>Mikro-elektromechanický systém (MEMS) akumulácie energie pre využitie v medicíne</t>
  </si>
  <si>
    <t>doc. Ing. Branislav Hučko,  PhD.</t>
  </si>
  <si>
    <t>1/0712/14</t>
  </si>
  <si>
    <t>SMAP Spaľovacie motory s pohonom na alternatívne palivá vyrobené z obnoviteľných zdrojov energie</t>
  </si>
  <si>
    <t>1/0017/14</t>
  </si>
  <si>
    <t>HODNOTENIA VPLYVU REZNÉHO PROSTREDIA NA ENERGETICKÚ BILANCIU PROCESU OBRÁBANIA</t>
  </si>
  <si>
    <t>prof. Ing. Marián Tolnay, CSc.</t>
  </si>
  <si>
    <t>1/0670/15</t>
  </si>
  <si>
    <t>Výskum možností uplatnenia metód generatívneho konštruovania pri vývoji modulov mobilných pracovných strojov.</t>
  </si>
  <si>
    <t>1/0445/15</t>
  </si>
  <si>
    <t>Metódy skúmania vplyvu termomechanických faktorov na metrologické vlastnosti termoelektrických snímačov teploty</t>
  </si>
  <si>
    <t>1/0748/15</t>
  </si>
  <si>
    <t>Analýza seizmickej odolnosti nádrží na kvapalinu s nelineárnymi a časovo závislými parametrami</t>
  </si>
  <si>
    <t>1/0742/15</t>
  </si>
  <si>
    <t>Štúdium tribologických charakteristík nových vysokotvrdých povlakov na materiáloch vhodných pre prevodové mechanizmy</t>
  </si>
  <si>
    <t>prof. Ing. Miroslav Bošanský , CSc.</t>
  </si>
  <si>
    <t>1/0227/15</t>
  </si>
  <si>
    <t>Výskum a vývoj nových typov povlakov vhodných pre elektródy určené na odporové bodové zváranie pozinkovaných oceľových plechov</t>
  </si>
  <si>
    <t>doc. Ing. Pavol Sejč, CSc.</t>
  </si>
  <si>
    <t>1/0385/15</t>
  </si>
  <si>
    <t>Pokročilé metódy vyhodnotenia meraní a kalibrácie meradiel</t>
  </si>
  <si>
    <t>1/0604/15</t>
  </si>
  <si>
    <t>Aktívne tlmenie vibrácií mechanických konštrukcií pomocou numericky akcelerovaného prediktívneho riadenia</t>
  </si>
  <si>
    <t>Ing. Gergely Takács, PhD.</t>
  </si>
  <si>
    <t>1/0144/15</t>
  </si>
  <si>
    <t>Detekcia zdrojov nízkofrekvenčné seizmického vlnenie mechanických sústav, jeho vplyv na ich spoľahlivosť a bezpečnosť, na prostredie a človeka a metódy redukcie</t>
  </si>
  <si>
    <t>prof. Ing., Stanislav Žiaran, CSc.</t>
  </si>
  <si>
    <t>1/0544/16</t>
  </si>
  <si>
    <t>Návrh materiálového modelu na numerickú simuláciu creepu pre nové TiAL intermetalické zliatiny</t>
  </si>
  <si>
    <t>prof. Ing. Pavel Elesztos, CSc.</t>
  </si>
  <si>
    <t>1/0740/16</t>
  </si>
  <si>
    <t>Štúdium možností prípravy a aplikácie kompozitných materiálov z odpadového dreva a plastov.</t>
  </si>
  <si>
    <t>prof. Ing. Ernest Gondár, PhD.</t>
  </si>
  <si>
    <t>1/0394/16</t>
  </si>
  <si>
    <t>Stanovenie a výskum vplyvu parametrov v procese zhutňovania odpadovej biomasy na výslednú kvalitu výliskov</t>
  </si>
  <si>
    <t>1/0420/16</t>
  </si>
  <si>
    <t>Biomedicínske laborátorium</t>
  </si>
  <si>
    <t>060STU-4/2016</t>
  </si>
  <si>
    <t>Zlepšovanie vedomostnej úrovne a zručnosti študentov v oblasti navrhovania a aplikovania metód a prostriedkov na meranie geometrických veličín</t>
  </si>
  <si>
    <t>014STU-4/2015</t>
  </si>
  <si>
    <t>Geodetické merania pretvorenia geometrického tvaru mosta cez Váh</t>
  </si>
  <si>
    <t>Kyrinovič Peter,Ing.PhD.</t>
  </si>
  <si>
    <t>PS45</t>
  </si>
  <si>
    <t>NDS a.s.</t>
  </si>
  <si>
    <t>Geodetické merania pretvorenia geometrického tvaru mosta Pružinka</t>
  </si>
  <si>
    <t>PS37</t>
  </si>
  <si>
    <t>Meranie a vyhodnotenie vzoriek pomocou RTG difrakčnej analýzy</t>
  </si>
  <si>
    <t>Pavlík Vladimír,Ing.,PhD.</t>
  </si>
  <si>
    <t>PT03</t>
  </si>
  <si>
    <t>SAV</t>
  </si>
  <si>
    <t>23.4.2015-18.01.2016</t>
  </si>
  <si>
    <t>Analýza a riešenie zníženia hladiny podzemnej vody</t>
  </si>
  <si>
    <t>Šoltész Andrej,prof.Ing.PhD.</t>
  </si>
  <si>
    <t>PP94</t>
  </si>
  <si>
    <t>Strabag, s.r.o.</t>
  </si>
  <si>
    <t>Výskumné práce na zníženie režimu podzemných vôd v parku JLR v Nitre</t>
  </si>
  <si>
    <t>PS38</t>
  </si>
  <si>
    <t>Trellis a.s.</t>
  </si>
  <si>
    <t>Experimentálne merania objektov polyf. centra New City Centre Bratislava</t>
  </si>
  <si>
    <t>Bielek Boris, prof. Ing., PhD.</t>
  </si>
  <si>
    <t>PS47</t>
  </si>
  <si>
    <t>Centrade a.s.</t>
  </si>
  <si>
    <t>Experimentálny výskum geotech.vlastností neogénnych zemín</t>
  </si>
  <si>
    <t>Slávik Ivan,doc.Ing.PhD.</t>
  </si>
  <si>
    <t>PS75</t>
  </si>
  <si>
    <t>Keller s.r.o.</t>
  </si>
  <si>
    <t>07.09.2015-31.12.2016</t>
  </si>
  <si>
    <t>Experimentálne merania geotechnického monitoringu svahu zárezu</t>
  </si>
  <si>
    <t>Kopecký Miloslav, doc. RNDr., PhD.</t>
  </si>
  <si>
    <t>PP58</t>
  </si>
  <si>
    <t>Železničné staviteľstvo, a.s.</t>
  </si>
  <si>
    <t>Vypracovanie podusku pre MVE Mošon II</t>
  </si>
  <si>
    <t>Dušička Peter,prof.Ing.PhD.</t>
  </si>
  <si>
    <t>PS73</t>
  </si>
  <si>
    <t>Pow-en a.s.</t>
  </si>
  <si>
    <t>Experimentálny výskum deformačných vlastností jemnozrnných zemín v podkladových vrstvách podláh hál</t>
  </si>
  <si>
    <t>Turček Peter,prof.Ing.PhD.</t>
  </si>
  <si>
    <t>PR95</t>
  </si>
  <si>
    <t>Goldbeck s.r.o.</t>
  </si>
  <si>
    <t>Expertízne posúdenie stabilizačných opatrení objektov</t>
  </si>
  <si>
    <t>PS40</t>
  </si>
  <si>
    <t>Terraprojekt a.s.</t>
  </si>
  <si>
    <t>Experimentálny výskum geotechnických aspektov geomateriálov odkalísk</t>
  </si>
  <si>
    <t>Slávik Ivan,doc.Ing.,PhD.</t>
  </si>
  <si>
    <t>PS12</t>
  </si>
  <si>
    <t>H.E.E. Consult</t>
  </si>
  <si>
    <t>vedecko-výskumná spolupráca na stanovenie účinkov vetra.</t>
  </si>
  <si>
    <t>Hubová Oľga,doc.Ing.Phd.</t>
  </si>
  <si>
    <t>PS51</t>
  </si>
  <si>
    <t>TK Estate s.r.o.</t>
  </si>
  <si>
    <t>Analýza dopravnej situácie na Slnečných jazerách</t>
  </si>
  <si>
    <t>Schlosser Tibor,Ing.PhD.</t>
  </si>
  <si>
    <t>PS59</t>
  </si>
  <si>
    <t>Dotis Consult s.r.o.</t>
  </si>
  <si>
    <t>Vypracovanie štúdie zušľachťovania vody.</t>
  </si>
  <si>
    <t>Barloková Danka, doc. Ing., PhD.</t>
  </si>
  <si>
    <t>PP79</t>
  </si>
  <si>
    <t>Vodatech</t>
  </si>
  <si>
    <t>Návrh a overenie účinnosti vybraných procesov úpravy vody</t>
  </si>
  <si>
    <t>Ilavský Ján, doc. Ing., PhD.</t>
  </si>
  <si>
    <t>PP80</t>
  </si>
  <si>
    <t>Analýza vplyvu povodne na hydraulický systém znižovania podzemnej vody</t>
  </si>
  <si>
    <t>Šoltész Andrej,prof.Ing.,PhD.</t>
  </si>
  <si>
    <t>PR75</t>
  </si>
  <si>
    <t>Promt s.r.o.</t>
  </si>
  <si>
    <t>02.12.2015-07.01.2016</t>
  </si>
  <si>
    <t>Optimalizácia návrhu oporných konštrukcií v zosuvnom území.</t>
  </si>
  <si>
    <t>PP96</t>
  </si>
  <si>
    <t>Návrh optimálneho CB krytu</t>
  </si>
  <si>
    <t>Zuzulová Andrea,Ing.PhD.</t>
  </si>
  <si>
    <t>PR57</t>
  </si>
  <si>
    <t>NDS</t>
  </si>
  <si>
    <t>Expertízne posúdenie transformácie medzi súradnicovými systémami</t>
  </si>
  <si>
    <t>Janák Juraj,doc.Ing.PhD.</t>
  </si>
  <si>
    <t>PR52</t>
  </si>
  <si>
    <t>Villa s.r.o.</t>
  </si>
  <si>
    <t>Expertízny posudok stabilzy svahu násypu</t>
  </si>
  <si>
    <t>PR51</t>
  </si>
  <si>
    <t>Zapa betón s.r.o.</t>
  </si>
  <si>
    <t>Analýza úäčinkov vetra na výškové budovy v Bratislave</t>
  </si>
  <si>
    <t>PR50</t>
  </si>
  <si>
    <t>Hlavné mesto SR</t>
  </si>
  <si>
    <t>Posúdenie a analýza minerálneho tesnenia pre skládku v Budmericiach</t>
  </si>
  <si>
    <t>Frankovská Jana,doc.Ing.PhD.</t>
  </si>
  <si>
    <t>PR39</t>
  </si>
  <si>
    <t>Sensor, s.r.o.</t>
  </si>
  <si>
    <t>18,12.2015-22.01.2016</t>
  </si>
  <si>
    <t>Hydraulický návrh znižovania hladiny podzemnej vody</t>
  </si>
  <si>
    <t>PR35</t>
  </si>
  <si>
    <t>PROMOT s.r.o.</t>
  </si>
  <si>
    <t>Analýza technického riešenia zárezov</t>
  </si>
  <si>
    <t>Kopecký Miloslav,doc.RNDr.,PhD.</t>
  </si>
  <si>
    <t>PR74</t>
  </si>
  <si>
    <t>Analýza znaleckých posudkov</t>
  </si>
  <si>
    <t>Petráková Zora,doc.Ing.PhD.</t>
  </si>
  <si>
    <t>R72</t>
  </si>
  <si>
    <t>Verejné prístavy a.s.</t>
  </si>
  <si>
    <t>PR71</t>
  </si>
  <si>
    <t>ŠR + EFRR, refundácia miezd</t>
  </si>
  <si>
    <t>2011 - 2015</t>
  </si>
  <si>
    <t>Kompetenčné centrum inteligentných technológií pre elektronizáciu a informatizáciu systémov a služieb</t>
  </si>
  <si>
    <t>Univerzitný projekt</t>
  </si>
  <si>
    <t>ŠR + EFRR - dofinancovanie</t>
  </si>
  <si>
    <t>Región BRAtislava - Wien: ŠtúdIe MObilitného správania - BRAWISIMO</t>
  </si>
  <si>
    <t>Bezák Bystrík, prof. Ing., PhD.</t>
  </si>
  <si>
    <t>N_00127</t>
  </si>
  <si>
    <t>MPaRV SR a BMVIT Wien (CBC SK - AT)</t>
  </si>
  <si>
    <t>2015 -2019</t>
  </si>
  <si>
    <t>papabuild - Advanced physical-acoustic and psycho-acoustic diagnostic methods for innovation in building acoustics</t>
  </si>
  <si>
    <t>Rychtáriková Monika, prof. Ing. PhD.</t>
  </si>
  <si>
    <t>MSCA - 690970</t>
  </si>
  <si>
    <t>11.2013 - 11.2018</t>
  </si>
  <si>
    <t>RECARE - Peventing and remediating degradation of soils in Europe through land care</t>
  </si>
  <si>
    <t>Szogay Ján, prof. Ing. PhD.</t>
  </si>
  <si>
    <t>FP7-603498-2</t>
  </si>
  <si>
    <t>10.04.2014-09.04.2018</t>
  </si>
  <si>
    <t>COST - Connecting European connectivity research</t>
  </si>
  <si>
    <t>Hlavčová Kamila, prof. Ing. PhD.</t>
  </si>
  <si>
    <t>Akcia ES1306</t>
  </si>
  <si>
    <t>09.12.2015-29.10.2019</t>
  </si>
  <si>
    <t>COST - Designs for Noise Reducing Materials and Structures (DENORMS)</t>
  </si>
  <si>
    <t>Rychtáriková Monika, doc. Ing. PhD.</t>
  </si>
  <si>
    <t>Akcia CA15125</t>
  </si>
  <si>
    <t>08.04.2015-07.04.2019</t>
  </si>
  <si>
    <t>COST - High-Performance Modelling and Simulation for Big Data Applications (cHiPSet)</t>
  </si>
  <si>
    <t>Mikula Karol, prof. RNDr. DrSC.</t>
  </si>
  <si>
    <t>Akcia IC1406</t>
  </si>
  <si>
    <t>05.05.2015-04.05.2019</t>
  </si>
  <si>
    <t>COST - Mathematics for industry network (MI-NET) </t>
  </si>
  <si>
    <t>Akcia TD1409</t>
  </si>
  <si>
    <t>31.03.2014 -30.03.2018</t>
  </si>
  <si>
    <t xml:space="preserve">COST - Wind energy technology reconsideration to enhance the concept of smart cities (WINERCOST)  </t>
  </si>
  <si>
    <t>Hubová Oľga, doc. Ing. PhD., Konečná Monika, Ing. PhD.</t>
  </si>
  <si>
    <t>Akcia TU1304</t>
  </si>
  <si>
    <t>25.11.2014 -25.11.2018</t>
  </si>
  <si>
    <t>COST - Basis of structural timber design from research to standards</t>
  </si>
  <si>
    <t>Sandanus Jaroslav, doc., Ing, PhD., Sógel Kristián, Ing, PhD.</t>
  </si>
  <si>
    <t>Akcia FP1402</t>
  </si>
  <si>
    <t>18.10.2014 -27.10.2018</t>
  </si>
  <si>
    <t>COST - Adaptive Fasades Network</t>
  </si>
  <si>
    <t xml:space="preserve">Hraška Jozef, prof., Ing., PhD., Rabenseifer Roman,  doc.Ing.arch, Dr. tech. </t>
  </si>
  <si>
    <t>Akcia TU1403</t>
  </si>
  <si>
    <t>5.12.2014 -4.12.2018</t>
  </si>
  <si>
    <t>COST - Fire Safe Use of Bio_based Building Products</t>
  </si>
  <si>
    <t>Olbřímek Juraj, doc., Ing., PhD., Leitnerová Soňa, Ing., PhD.,</t>
  </si>
  <si>
    <t>Akcia FP1404</t>
  </si>
  <si>
    <t>18.11.2014 -17.11.2018</t>
  </si>
  <si>
    <t>COST - Towards the next generation of standards for service life of cement -based materials and structures</t>
  </si>
  <si>
    <t xml:space="preserve">Pavlík Vladimír, doc. Ing., PhD., Unčík Stanislav, prof. Ing, PhD., </t>
  </si>
  <si>
    <t>Akcia TU1404</t>
  </si>
  <si>
    <t>24.4.2014 -23.4.2018</t>
  </si>
  <si>
    <t>COST- ClimMani: Climate Change Manipulation Experiments in Terrestial Ecosystems:Networking and outreach</t>
  </si>
  <si>
    <t>Kohnova Silvia, doc. Ing. PhD., Hlavčová Kamila, prof. Ing. PhD.</t>
  </si>
  <si>
    <t>Akcia ES1308</t>
  </si>
  <si>
    <t>5.11.2013-4.11.2017</t>
  </si>
  <si>
    <t>COST- Novel structural skins: Improving sustainability and efficiency through new structural textile materials and designs</t>
  </si>
  <si>
    <t>Rychtariková Monika, doc. Ing., PhD.,Vargová Andrea, Ing, PhD.,</t>
  </si>
  <si>
    <t>Akcia - TU1303</t>
  </si>
  <si>
    <t>5.12.2012 - 20.11.2016</t>
  </si>
  <si>
    <t>COST -  -  Advanced Global Navigation Satellite Systems tropospheric products for monitoring severe events and climate (GNSS4SWEC).</t>
  </si>
  <si>
    <t>Hefty Ján, prof. Ing. PhD.</t>
  </si>
  <si>
    <t>Akcia –ES1206</t>
  </si>
  <si>
    <t>28.12.2012- 20.11.2016</t>
  </si>
  <si>
    <t>COST - Next Generation Design Guidelines for Composites in Construction</t>
  </si>
  <si>
    <t>Bilčík Juraj, prof. Ing., PhD.</t>
  </si>
  <si>
    <t>Akcia TU 1207</t>
  </si>
  <si>
    <t xml:space="preserve">Modelový workshop, zameraný na obnovu vidieckych drevených stavieb </t>
  </si>
  <si>
    <t>Otto Makýš, doc. Ing. PhD.</t>
  </si>
  <si>
    <t>MK-352/2016/1.3</t>
  </si>
  <si>
    <t>Ministerstvo kultúry</t>
  </si>
  <si>
    <t>Vydanie publikácie: Staviteľstvo bastiónových pevností</t>
  </si>
  <si>
    <t>MK-348/2016/1.3</t>
  </si>
  <si>
    <t>Spolupráca s LF TUZVO</t>
  </si>
  <si>
    <t>01.07.2016 - 30.06.2019</t>
  </si>
  <si>
    <t>Dopad prírodných rizík na lesné ekosystémy Slovenska v meniacich sa klimatickických podmienkach</t>
  </si>
  <si>
    <t>Szolgay Ján, prof. Ing., PhD.</t>
  </si>
  <si>
    <t>APVV-15-0425</t>
  </si>
  <si>
    <t xml:space="preserve">Spolupráca s FMFI UK </t>
  </si>
  <si>
    <t>01.07.2016 - 30.06.2020</t>
  </si>
  <si>
    <t>Algebraické, topologické a kombinatorické metódy v štúdiu diskrétnych štruktúr</t>
  </si>
  <si>
    <t>Širáň Jozef, prof. RNDr., DrSc.</t>
  </si>
  <si>
    <t>APVV-15-0220</t>
  </si>
  <si>
    <t>Spolupráca s VÚVH</t>
  </si>
  <si>
    <t>1.7.2015 - 28.6.2019</t>
  </si>
  <si>
    <t>Nové možnosti využitia odvodňovacích kanálových sústav s ohľadom na ochranu a využívanie krajiny</t>
  </si>
  <si>
    <t>Šoltész Andrej, prof. Ing., PhD.</t>
  </si>
  <si>
    <t>APVV-14-3799</t>
  </si>
  <si>
    <t>Spolupráca so Strojníckou fakultou</t>
  </si>
  <si>
    <t>01.10.2013 - 30.9.2017</t>
  </si>
  <si>
    <t>Určenie geometrických charakterisktík objektov zo zobrazení získaných z kriminalistických relevantných obrazových záznamov</t>
  </si>
  <si>
    <t>Mikula Karol, prof. RNDr. DrSc.</t>
  </si>
  <si>
    <t>APVV-0161-12</t>
  </si>
  <si>
    <t>Spolupráca s ÚSA SAV</t>
  </si>
  <si>
    <t>01.10.2013 - 12.12.2016</t>
  </si>
  <si>
    <t>Simulovanie denného svetla v umelej oblohe</t>
  </si>
  <si>
    <t>Hanuliak Peter, Ing. PhD.</t>
  </si>
  <si>
    <t>APVV-0118-12</t>
  </si>
  <si>
    <t>RECARE - FP7-603498-2 Peventing and remediating degradation of soils in Europe through land care - dofinancovanie</t>
  </si>
  <si>
    <t>DO7RP-0049-12</t>
  </si>
  <si>
    <t>Nemetalické výstuže do betónových konštrukcií vyrábané na Slovensku a inovačné metódy navrhovania proti progresívnym formám zlyhania betónových stavieb</t>
  </si>
  <si>
    <t>Benko Vladimír, prof. Ing., PhD.</t>
  </si>
  <si>
    <t>APVV-15-0658</t>
  </si>
  <si>
    <t>Vyšetrovanie hydrotermálnych a mechanických vlastností poréznych stavebných materiálov na báze matematického modelovania</t>
  </si>
  <si>
    <t>Kačúr Jozef, prof. RNDr. DrSc.</t>
  </si>
  <si>
    <t xml:space="preserve">APVV-15-0681 </t>
  </si>
  <si>
    <t>Analýza sucha viackriteriálnymi metódami štatistiky a data miningu z pohľadu návrhu adaptačných opatrení v krajine</t>
  </si>
  <si>
    <t>Čistý Milan, doc. Ing., PhD.</t>
  </si>
  <si>
    <t>APVV-15-0489</t>
  </si>
  <si>
    <t>Numerické metódy pre vývoj kriviek a plôch a ich aplikácie</t>
  </si>
  <si>
    <t>Mikula Karol, prof. RNDr, DrSc.</t>
  </si>
  <si>
    <t xml:space="preserve">APVV-15-0522 </t>
  </si>
  <si>
    <t>Vývoj metód správnej aplikácie dezinfekčných prostriedkov pre zdravotne bezpečnú pitnú vodu</t>
  </si>
  <si>
    <t>Ilavsky Ján, doc. Ing. PhD.</t>
  </si>
  <si>
    <t xml:space="preserve">APVV-15-0379 </t>
  </si>
  <si>
    <t>Citlivosť tvorby povodňového odtoku na intenzívne zrážky a využívanie územia vo vrcholových povodniach</t>
  </si>
  <si>
    <t>Szolgay Ján, prof. Ing. PhD.</t>
  </si>
  <si>
    <t xml:space="preserve">APVV-15-0497 </t>
  </si>
  <si>
    <t>01.07.2015- 30.6.2019</t>
  </si>
  <si>
    <t>Pokročilé metódy modelovania neurčitosti pre rozhodovacie problémy a ich aplikácie</t>
  </si>
  <si>
    <t>Mesiar Radko, prof. RNDr., DrSc.</t>
  </si>
  <si>
    <t>APVV-14-0013</t>
  </si>
  <si>
    <t>01.10.2013 - 30.09.2017</t>
  </si>
  <si>
    <t>Experimentálny výskum redukcie povodňových vplyvov stokovej siete na urbanizované územie</t>
  </si>
  <si>
    <t>Stanko Štefan, doc. Inf. PhD.</t>
  </si>
  <si>
    <t>APVV-0372-12</t>
  </si>
  <si>
    <t>Monitorovanie nosných konštrukcií mostov opakovanými dynamickými experimentmi</t>
  </si>
  <si>
    <t>Sokol Milan, prof. Ing., PhD.</t>
  </si>
  <si>
    <t>APVV-0236-12</t>
  </si>
  <si>
    <t>Grafy ako modely sietí s danými metrickými vlastnosťami a danou mierou symetrie</t>
  </si>
  <si>
    <t xml:space="preserve">APVV-0136-12 </t>
  </si>
  <si>
    <t>01.10.2013 - 31.12.2016</t>
  </si>
  <si>
    <t>Historické skúsenosti a súčasné požiadavky na navrhovanie betónových mostov s vedomostným transferom získaných poznatkov do odbornej praxe</t>
  </si>
  <si>
    <t>Halvoník Jaroslav, prof. Ing., PhD.</t>
  </si>
  <si>
    <t>APVV-0442-12</t>
  </si>
  <si>
    <t>Modernizácia a rozvoj technologických zručností vo výučbe geodézie a fotogrametrie</t>
  </si>
  <si>
    <t>Sokol Štefan, prof. Ing. PhD.</t>
  </si>
  <si>
    <t>037STU-4/2016</t>
  </si>
  <si>
    <t>Algebrické, pravdepodobnostné a kategoriálne aspekty modelovania kvantových javov a neurčitosti</t>
  </si>
  <si>
    <t>Sarkoci Peter, Ing., PhD.</t>
  </si>
  <si>
    <t>2/0069/16</t>
  </si>
  <si>
    <t>Konštrukčno-fyzikálna optimalizácia okenných konštrukcií pre energetický štandard budov po roku 2020</t>
  </si>
  <si>
    <t>Palko Milan., doc. Ing. arch. Ing., PhD.</t>
  </si>
  <si>
    <t>1/0685/16</t>
  </si>
  <si>
    <t>Okrajové podmienky ovplyvňujúce medzné stavy geotechnických konštrukcií</t>
  </si>
  <si>
    <t>Turček Peter, prof. Ing., PhD.</t>
  </si>
  <si>
    <t>1/0882/16</t>
  </si>
  <si>
    <t>Tepelnotechnické vlastnosti budov s takmer nulovou potrebou energie</t>
  </si>
  <si>
    <t>Chmúrny Ivan, prof. Ing., PhD.</t>
  </si>
  <si>
    <t>1/0087/16</t>
  </si>
  <si>
    <t>Bezpečnosť a spoľahlivosť moderných nosných prvkov a konštrukcií z kovu, skla a membrán</t>
  </si>
  <si>
    <t>Brodniansky Ján, prof. Ing., PhD.</t>
  </si>
  <si>
    <t>1/0747/16</t>
  </si>
  <si>
    <t>Lokalizácia bodových zdrojov havarijného znečistenia vodných tokov na základe údajov z on-line monitoringu</t>
  </si>
  <si>
    <t>Sokáč Marek, doc. Ing., PhD.</t>
  </si>
  <si>
    <t>1/0805/16</t>
  </si>
  <si>
    <t>Strategická úloha obnoviteľných zdrojov energie v projektovej stratégii tvorby techniky budov pre zelenú a udržateľnú architektúru</t>
  </si>
  <si>
    <t>1/0067/16</t>
  </si>
  <si>
    <t>Pravdepodobnostná analýza spoľahlivosti konštrukcií za mimoriadnych klimatických a havarijných situácií. Bezpečnosť a spoľahlivosť jadrových elektrární</t>
  </si>
  <si>
    <t>Králik Juraj, prof. Ing., CSc.</t>
  </si>
  <si>
    <t>1/0265/16</t>
  </si>
  <si>
    <t>Odolnosť v pretlačení stropných a základových dosiek a pätiek</t>
  </si>
  <si>
    <t>1/0810/16</t>
  </si>
  <si>
    <t>Optimalizácia procesov geomodelovania s využitím pravdepodobnostných a fuzzy dát</t>
  </si>
  <si>
    <t>Stupňanová Andrea, doc. Mgr., PhD.</t>
  </si>
  <si>
    <t>1/0682/16</t>
  </si>
  <si>
    <t>Metrické extremálne problémy v grafoch a diskrétnych štruktúrach</t>
  </si>
  <si>
    <t>Knor Martin, prof. RNDr., Dr.</t>
  </si>
  <si>
    <t>1/0026/16</t>
  </si>
  <si>
    <t>Zníženie energetickej náročnosti budov aplikáciou  druhotných surovín z chemického a potravinárskeho priemyslu pri výrobe tehliarskych výrobkov</t>
  </si>
  <si>
    <t>Šveda Mikuláš, prof. Ing., PhD.</t>
  </si>
  <si>
    <t>1/0045/15</t>
  </si>
  <si>
    <t>Experimentálny výskum objektov jednotnej a dažďovej stokovej siete determinovaný na ochranu recipientu  a možnosti alternatívnej regulácie dažďového odtoku</t>
  </si>
  <si>
    <t>Stanko Štefan, doc. Ing., PhD.</t>
  </si>
  <si>
    <t>1/0631/15</t>
  </si>
  <si>
    <t>Stabilita a dynamika preskokov štíhlych stien a plochých škrupín</t>
  </si>
  <si>
    <t>Ravinger Ján, Dr. h. c. prof. Ing., DrSc.</t>
  </si>
  <si>
    <t>1/0272/15</t>
  </si>
  <si>
    <t>Analýza klimatických a hydrologických extrémov metódami data miningu a inými nástrojmi hydroinformatiky z pohľadu adaptačných opatrení v krajine</t>
  </si>
  <si>
    <t>1/0665/15</t>
  </si>
  <si>
    <t>Vývoj nových numerických metód pre inžinierske aplikácie</t>
  </si>
  <si>
    <t>Mikula Karol, prof. RNDr., DrSc.</t>
  </si>
  <si>
    <t>1/0608/15</t>
  </si>
  <si>
    <t>Analýza spoľahlivostných rizík navrhovania a zhotovovania betónových konštrukcií</t>
  </si>
  <si>
    <t>1/0583/15</t>
  </si>
  <si>
    <t>Vývoj a teoreticko-experimentálny výskum obvodových plášťov budov s integrovanými fotovoltickými elementmi</t>
  </si>
  <si>
    <t>Hraška Jozef, prof. Ing., PhD.</t>
  </si>
  <si>
    <t>1/0286/15</t>
  </si>
  <si>
    <t>Predikcia správania sa stavebných konštrukcií pri špeciálnom dynamickom zaťažení</t>
  </si>
  <si>
    <t>Jendželovský Norbert, prof. Ing., PhD.</t>
  </si>
  <si>
    <t>1/0544/15</t>
  </si>
  <si>
    <t>Odolnosť kovových prierezov a prútov namáhaných kombináciou vnútorných síl</t>
  </si>
  <si>
    <t>Baláž Ivan, prof. Ing., PhD.</t>
  </si>
  <si>
    <t>1/0819/15</t>
  </si>
  <si>
    <t>Optimalizácia procesov úpravy vody malých úpravní povrchových vôd k zaisteniu dodávky bezpečnej pitnej vody</t>
  </si>
  <si>
    <t>1/0400/15</t>
  </si>
  <si>
    <t>Prognóza vplyvu klimatických a morfologických zmien na ekosystém horských povodí s využitím soft computingových technológií</t>
  </si>
  <si>
    <t>Macura Viliam, prof. Ing., PhD.</t>
  </si>
  <si>
    <t>1/0625/15</t>
  </si>
  <si>
    <t>Analýza globálnych zdrojov dát a možnosti ich využitia na spresnenie a testovanie modelov tiažového poľa Zeme</t>
  </si>
  <si>
    <t>Janák Juraj, doc. Ing., PhD.</t>
  </si>
  <si>
    <t>1/0954/15</t>
  </si>
  <si>
    <t>Numerické metódy na modelovanie tiažového poľa Zeme a nelineárnu filtráciu dát v geodézii</t>
  </si>
  <si>
    <t>Čunderlík Róbert, Ing., PhD.</t>
  </si>
  <si>
    <t>1/0714/15</t>
  </si>
  <si>
    <t>Parametrizácia zrážkovo-odtokových procesov pre modelovanie extrémneho odtoku na malých povodiach</t>
  </si>
  <si>
    <t>Kohnová Silvia, doc. Ing., PhD.</t>
  </si>
  <si>
    <t>1/0710/15</t>
  </si>
  <si>
    <t>Semi-implicitné metódy na riešenie parciálnych diferenciálnych rovníc</t>
  </si>
  <si>
    <t>Frolkovič Peter, doc. RNDr., CSc.</t>
  </si>
  <si>
    <t>1/0728/15</t>
  </si>
  <si>
    <t>Moderné metódy agregácie informácií a ich aplikácie</t>
  </si>
  <si>
    <t>1/0420/15</t>
  </si>
  <si>
    <t>Spoľahlivosť a odolnosť betónových a spriahnutých oceľobetónových konštrukcií</t>
  </si>
  <si>
    <t>Fillo Ľudovít, prof. Ing., PhD.</t>
  </si>
  <si>
    <t>1/0696/14</t>
  </si>
  <si>
    <t>Stanovenie kritických parametrov aktivizácie zosuvných území ohrozujúcich dopravné a vodné stavby</t>
  </si>
  <si>
    <t>1/0533/14</t>
  </si>
  <si>
    <t>Detekcia plošných a diskrétnych posunov nestabilných území na báze nízko nákladovej fotogrametrie, terestrických a satelitných technológií</t>
  </si>
  <si>
    <t>Sokol Štefan, prof. Ing., PhD.</t>
  </si>
  <si>
    <t>1/0133/14</t>
  </si>
  <si>
    <t>Symetrické mapy</t>
  </si>
  <si>
    <t>1/0007/14</t>
  </si>
  <si>
    <t>Príspevok k riešeniu vybraných problémov striech budov.</t>
  </si>
  <si>
    <t>Oláh Jozef, prof. Ing., PhD.</t>
  </si>
  <si>
    <t>1/0710/13</t>
  </si>
  <si>
    <t>Štúdium lokálnych a priestorových vlastností združených hydrometeorologických extrémov v podmienkach nestacionarity.</t>
  </si>
  <si>
    <t>1/0776/13</t>
  </si>
  <si>
    <t xml:space="preserve">Letná univerzita pre stredoškolákov </t>
  </si>
  <si>
    <t>Ing. Zuzana Mokošová</t>
  </si>
  <si>
    <t>zmluva</t>
  </si>
  <si>
    <t>PSS, a.s.</t>
  </si>
  <si>
    <t>R-STU/ÚPV</t>
  </si>
  <si>
    <t>1.11.2013-31.12.2017</t>
  </si>
  <si>
    <t>BESTPRAC - The voice of research administrators building a network of administrative excellence</t>
  </si>
  <si>
    <t xml:space="preserve">Búciová Mária, Ing. Mgr.  </t>
  </si>
  <si>
    <t>TN1302</t>
  </si>
  <si>
    <t>R STU - ÚVaMVTS</t>
  </si>
  <si>
    <t>1.6.2016 - 31.5.2018</t>
  </si>
  <si>
    <t>Mobility študentov a zamestnancov vysokých škôl medzi krajinami programu a partnerskými krajinami</t>
  </si>
  <si>
    <t>Ing. Ivan Prelovský, PhD.</t>
  </si>
  <si>
    <t>2016-1-SK01-KA107-022213</t>
  </si>
  <si>
    <t>R STU - ÚMV</t>
  </si>
  <si>
    <t>Mobility študentov a zamestnancov vysokých škôl medzi krajinami programu</t>
  </si>
  <si>
    <t>2016-1-SK01-KA103-022169</t>
  </si>
  <si>
    <t>1.6.2015 - 31.5.2017</t>
  </si>
  <si>
    <t>2015-1-SK01-KA103-008569</t>
  </si>
  <si>
    <t>2009-2013</t>
  </si>
  <si>
    <t>Professional MBA Automotive Industry</t>
  </si>
  <si>
    <t>doc. Ing. Ján Lešinský</t>
  </si>
  <si>
    <t>Projekt N_AC_00036"Professional MBA Automotive Industry"</t>
  </si>
  <si>
    <t>TU WIEN</t>
  </si>
  <si>
    <t>ICV</t>
  </si>
  <si>
    <t>podpora medzinár. študentského projektu Real Estate Challenge a vedeckého výskumu v oblasti realitného trhu</t>
  </si>
  <si>
    <t>Ing. Andrej Adamuščin, PhD.</t>
  </si>
  <si>
    <t>Darovacia zmluva</t>
  </si>
  <si>
    <t>Colliers International spol. s.r.o.</t>
  </si>
  <si>
    <t>HERRYS s.r.o</t>
  </si>
  <si>
    <t>HB REAVIS Slovakia a.s.</t>
  </si>
  <si>
    <t>Umiestnenie panelu s logom objedávateľa na realitnom workshope študentov</t>
  </si>
  <si>
    <t>Zmluva o reklamnej propagačnej a inzertnej spolupráci</t>
  </si>
  <si>
    <t>Cushman &amp; Wakerfield Property Service Slovakia s.r.o.</t>
  </si>
  <si>
    <t>Zmluva z r. 2013 s dotáciou 3200 €.</t>
  </si>
  <si>
    <t>"Návrh podporných nástrojov a podmienok pre rozvoj nájomného bývania na Slovensku."</t>
  </si>
  <si>
    <t>Špirková Daniela, doc. Ing. PhD.</t>
  </si>
  <si>
    <t xml:space="preserve">Zmluva č. 4500037247 </t>
  </si>
  <si>
    <t>Prvá stavebná sporiteľňa a.s.</t>
  </si>
  <si>
    <t>EYES - Emerging Young EntrepreneurS - Developing Entrepreneurial Spirit in the V4 countries</t>
  </si>
  <si>
    <t>Zajko, Marián, doc. Ing. PhD. MBA</t>
  </si>
  <si>
    <t>Zmluva č. 21610274</t>
  </si>
  <si>
    <t>International Visegrad Fund</t>
  </si>
  <si>
    <t>MUNISS Medzinárodná študentská súťaž</t>
  </si>
  <si>
    <t xml:space="preserve">Ondrejička, Vladimír, Ing. PhD.   </t>
  </si>
  <si>
    <t>Zmluva  o poskytnutí dotácie č. MAGDG 1600329</t>
  </si>
  <si>
    <t>Hlavné mesto Slovenskej republiky Bratislava</t>
  </si>
  <si>
    <t>Zmluva uzavretá na 60 000 €</t>
  </si>
  <si>
    <t xml:space="preserve">KIC InnoEnergy PhD School </t>
  </si>
  <si>
    <t xml:space="preserve">Filip Gulan, Ing.  </t>
  </si>
  <si>
    <t>KIC InnoEnergy SE zmluva, holandské právo</t>
  </si>
  <si>
    <t>KIC InnoEnergy SE</t>
  </si>
  <si>
    <t>Contract on the Lump Sum related to the Visegrad/V4</t>
  </si>
  <si>
    <t xml:space="preserve">Finka, Maroš, prof. Ing. arch. PhD. </t>
  </si>
  <si>
    <t>V4EaP Scholarship/
51501676</t>
  </si>
  <si>
    <t>SAIA vyplatila 8,5 štipendií pre 8 osôb</t>
  </si>
  <si>
    <t>Urban Innovations Network</t>
  </si>
  <si>
    <t>CIII-SK-0606-05-1516</t>
  </si>
  <si>
    <t>CEEPUS</t>
  </si>
  <si>
    <t>Developing and Adapting Professional Programs for Energy Efficiency in the Western Balkans (DAPEEWB)</t>
  </si>
  <si>
    <t>543782-TEMPUS-1-2013-1-L-TEMPUS-JPCR</t>
  </si>
  <si>
    <t xml:space="preserve">University Educators for Sustainable Development (UE4SD) </t>
  </si>
  <si>
    <t>540051-LLP-1-2013-1-UK-ERASMUS-ENW</t>
  </si>
  <si>
    <t>ERASMUS</t>
  </si>
  <si>
    <t>RegPol - Socio-ekonomické a politické odozvy na regionálnu polarizáciu v strednej a východnej Európe</t>
  </si>
  <si>
    <t xml:space="preserve">Finka, Maroš, prof. Ing. arch. PhD., Ondrejička, Vladimír, Ing. PhD.   </t>
  </si>
  <si>
    <t>Konzultačné služby v oblasti IT</t>
  </si>
  <si>
    <t>zmluva 44/15</t>
  </si>
  <si>
    <t>UI 42</t>
  </si>
  <si>
    <t>Podpora TP Cup 2016</t>
  </si>
  <si>
    <t>QBSW</t>
  </si>
  <si>
    <t>Ditec</t>
  </si>
  <si>
    <t>Sygic</t>
  </si>
  <si>
    <t>Accenture</t>
  </si>
  <si>
    <t>Podpora vzdelávania</t>
  </si>
  <si>
    <t>dar. Zmluva 62/2016</t>
  </si>
  <si>
    <t>Siemens</t>
  </si>
  <si>
    <t>Cena dekana FIIT</t>
  </si>
  <si>
    <t>dar. zmluva 48/2016</t>
  </si>
  <si>
    <t>Nadácia Pontis</t>
  </si>
  <si>
    <t>dar. zmluva 47/2016</t>
  </si>
  <si>
    <t>Softec pro society</t>
  </si>
  <si>
    <t>dar. Zmluva 46/2016</t>
  </si>
  <si>
    <t>The Capital Markets Company Slovakia, s.r.o</t>
  </si>
  <si>
    <t>Podpora súťaže o najlepšiu diplomovú a bakalársku prácu 2016</t>
  </si>
  <si>
    <t>dar. zmluva 41/2016</t>
  </si>
  <si>
    <t>Asseco Central europe a.s.</t>
  </si>
  <si>
    <t>dar. zmluva 39/2016</t>
  </si>
  <si>
    <t>ESET</t>
  </si>
  <si>
    <t>dar. zmluva 38/2016</t>
  </si>
  <si>
    <t>dar. zmluva 37/2016</t>
  </si>
  <si>
    <t>ČSOB nadácia</t>
  </si>
  <si>
    <t>dar. zmluva 24/2016</t>
  </si>
  <si>
    <t>Slovenská organizácia pre výskumné a vývojové aktivity</t>
  </si>
  <si>
    <t>dar. zmluva 23/2016</t>
  </si>
  <si>
    <t>Unicorn Systems SK</t>
  </si>
  <si>
    <t>Aktivity pre študentov</t>
  </si>
  <si>
    <t>dar. zmluva 21/2016</t>
  </si>
  <si>
    <t>HP Slovakia</t>
  </si>
  <si>
    <t>Podpora IIT SRC</t>
  </si>
  <si>
    <t>dar. zmluva 18/2016</t>
  </si>
  <si>
    <t>soimco a.s.</t>
  </si>
  <si>
    <t>Príspevok na pokrytie nákladov spojených s vydaném publikácie</t>
  </si>
  <si>
    <t>dar. zmluva 13/2016</t>
  </si>
  <si>
    <t>Ocenenie diplomanta</t>
  </si>
  <si>
    <t>dar. zmluva 09/2016</t>
  </si>
  <si>
    <t>Zmluva o spolupráci</t>
  </si>
  <si>
    <t>dar. zmluva 02/2016</t>
  </si>
  <si>
    <t>FIS</t>
  </si>
  <si>
    <t>Zmluva o reklame v rámci IIT.SRC 2016</t>
  </si>
  <si>
    <t>zmluva o reklame 17/2016</t>
  </si>
  <si>
    <t>Magix s.r.o.</t>
  </si>
  <si>
    <t>FETCH - Budúcnosť vzdelávania a školenia v informatike: Ako podporiť učenie sa kedykoľvek, kdekoľvek</t>
  </si>
  <si>
    <t>doc. Mgr. Daniela Chudá, PhD.</t>
  </si>
  <si>
    <t>539461-LLP-1-2013-1-BG-ERASMUS-ENW</t>
  </si>
  <si>
    <t>01.1.2016 - 31.5.2016</t>
  </si>
  <si>
    <t>Športová činnosť</t>
  </si>
  <si>
    <t>Janíčková Elena Mgr.</t>
  </si>
  <si>
    <t>169/15</t>
  </si>
  <si>
    <t>UCM Trnava - zamestnanci</t>
  </si>
  <si>
    <t>149/15</t>
  </si>
  <si>
    <t>UCM Trnava - študenti</t>
  </si>
  <si>
    <t>01.1.2016 - 30.6.2016</t>
  </si>
  <si>
    <t>126/15</t>
  </si>
  <si>
    <t>Plavecký klub STU Trnava</t>
  </si>
  <si>
    <t>125/15</t>
  </si>
  <si>
    <t>Trnavská univerzita Trnava</t>
  </si>
  <si>
    <t>124/15</t>
  </si>
  <si>
    <t>Športové gymnázium Trnava</t>
  </si>
  <si>
    <t>123/15</t>
  </si>
  <si>
    <t>Reaktortest Trnava</t>
  </si>
  <si>
    <t>122/15</t>
  </si>
  <si>
    <t>Športový klub RTVŠ Trnava</t>
  </si>
  <si>
    <t>29.7.2016 - 29.8.2016</t>
  </si>
  <si>
    <t>Konferencia NTPDS III</t>
  </si>
  <si>
    <t>Velíšek  Karol prof.h.c.prof.Ing. CSc.</t>
  </si>
  <si>
    <t>15/15</t>
  </si>
  <si>
    <t>D,Z</t>
  </si>
  <si>
    <t>FO+PO</t>
  </si>
  <si>
    <t>01.1.2016-31.12.2016</t>
  </si>
  <si>
    <t>Prenájom automatov</t>
  </si>
  <si>
    <t>24/12</t>
  </si>
  <si>
    <t>ASO VENDING Banská Bystrica</t>
  </si>
  <si>
    <t>21/12</t>
  </si>
  <si>
    <t>Coca-Cola HBC Bratislava</t>
  </si>
  <si>
    <t>Zabezpečenie siete</t>
  </si>
  <si>
    <t>Hýroš Matej Ing.</t>
  </si>
  <si>
    <t>66/10</t>
  </si>
  <si>
    <t>SANET I Bratiaslava</t>
  </si>
  <si>
    <t>01.1.2016-30.11.2016</t>
  </si>
  <si>
    <t>Prevádzka ŠDaJ</t>
  </si>
  <si>
    <t>Knap Dušan Ing.</t>
  </si>
  <si>
    <t>17/09</t>
  </si>
  <si>
    <t>11.11.2016 - 31.12.2016</t>
  </si>
  <si>
    <t>168/16</t>
  </si>
  <si>
    <t>Futbalový klub FK AŠK SLÁVIA Trnava</t>
  </si>
  <si>
    <t>16.11.2016 - 16.12.2016</t>
  </si>
  <si>
    <t>Doplnkový jazykový kurz - Aj</t>
  </si>
  <si>
    <t>Hurajová Ľudmila Mgr. PhD.</t>
  </si>
  <si>
    <t>165/16</t>
  </si>
  <si>
    <t>28.10.2016 - 31.12.2016</t>
  </si>
  <si>
    <t>161/16</t>
  </si>
  <si>
    <t>5.10.2016 - 31.12.2016</t>
  </si>
  <si>
    <t>149/16</t>
  </si>
  <si>
    <t>Davitla s.r.o. Banská Bystrica</t>
  </si>
  <si>
    <t>148/16</t>
  </si>
  <si>
    <t>19.10.2016 - 31.12.2016</t>
  </si>
  <si>
    <t>147/16</t>
  </si>
  <si>
    <t>24.10.2016 - 31.12.2016</t>
  </si>
  <si>
    <t>146/16</t>
  </si>
  <si>
    <t>145/16</t>
  </si>
  <si>
    <t>21.9.2016 - 31.12.2016</t>
  </si>
  <si>
    <t>139/16</t>
  </si>
  <si>
    <t>138/16</t>
  </si>
  <si>
    <t>12.9.2016 - 13.9.2016</t>
  </si>
  <si>
    <t>Kurz chémia</t>
  </si>
  <si>
    <t>Sirotiak Maroš RNDr. PhD.</t>
  </si>
  <si>
    <t>124/16</t>
  </si>
  <si>
    <t>Stretnutie katedier materiálového inžinierstva Českej a Slovenskej republiky</t>
  </si>
  <si>
    <t>Čaplovič Ľubomír prof. Ing. PhD.</t>
  </si>
  <si>
    <t>42/16</t>
  </si>
  <si>
    <t>18.11.2016 - 25.11.2016</t>
  </si>
  <si>
    <t>Medzinárodná konferencia TEAM 2016</t>
  </si>
  <si>
    <t>Bárta Jozef Ing. PhD.</t>
  </si>
  <si>
    <t>19.9.2016 - 22.9.2016</t>
  </si>
  <si>
    <t>kurz fyzika</t>
  </si>
  <si>
    <t>Hološová Helena RNDr. PhD.</t>
  </si>
  <si>
    <t>18/16</t>
  </si>
  <si>
    <t>7.9.2016 - 10.9.2016</t>
  </si>
  <si>
    <t>Medzinárodná vedecká konferencia FORMING 2016</t>
  </si>
  <si>
    <t>Tittel Viktor prof. Ing. CSc.</t>
  </si>
  <si>
    <t>3/16</t>
  </si>
  <si>
    <t xml:space="preserve">Encouraging Social Entrepreneurship among European Youth - YounGo </t>
  </si>
  <si>
    <t>Cagáňová Dagmar, doc. Mgr. PhD.</t>
  </si>
  <si>
    <t>Erasmus+:Key Action 2-Call-Capacity Building in the field of youth -EAC/S11/13</t>
  </si>
  <si>
    <t>Transnational exchange of good CLIL practice among European Educational Institutions</t>
  </si>
  <si>
    <t>Hurajová Ľudmila, Mgr. PhD.</t>
  </si>
  <si>
    <t>Erasmus+:2015-1-SK01-KA201-008937</t>
  </si>
  <si>
    <t>Univerzita Konštantína Filozofa v Nitre</t>
  </si>
  <si>
    <t>INNOVAT: social innovation for youth participation. Entre-&amp; Intrapreneurship education to foster bussiness-oriented thinking</t>
  </si>
  <si>
    <t>Erasmus+:565888-EPP-1-2015-ES-EPPKA2-CBY-ACPALA</t>
  </si>
  <si>
    <t xml:space="preserve">ERASMUS+ </t>
  </si>
  <si>
    <t>6/2016-11/2019</t>
  </si>
  <si>
    <t>Automobilová JUNIOR akdémia</t>
  </si>
  <si>
    <t>PSA16_8</t>
  </si>
  <si>
    <t>7/2015-4/2016</t>
  </si>
  <si>
    <t>Výskum vplyvu aplikácie Games Learning na efektivitu vzdelávacieho procesu novoakreditovaného predmetu: Základy priemyselného inžinierstva</t>
  </si>
  <si>
    <t>Prajová Vanessa, Ing. PhD.</t>
  </si>
  <si>
    <t>Zmluva o poskytnutí grantu č. 087/15_RT</t>
  </si>
  <si>
    <t>Nadácia Volkswagen Slovakia</t>
  </si>
  <si>
    <t>Modernizácia vybavenia modelárskeho štúdia</t>
  </si>
  <si>
    <t>Paliatka Peter, prof. akad. soch.</t>
  </si>
  <si>
    <t>0501/0018/16</t>
  </si>
  <si>
    <t>ŠKODA AUTO, a.s.</t>
  </si>
  <si>
    <t>Územný plán</t>
  </si>
  <si>
    <t>Kováč Bohumil, prof. Ing. arch., PhD.</t>
  </si>
  <si>
    <t>HZ/07/FA PC</t>
  </si>
  <si>
    <t>Nové mesto nad Váhom</t>
  </si>
  <si>
    <t>Urbanisticko-architektonická štúdia</t>
  </si>
  <si>
    <t>0502/0014/15</t>
  </si>
  <si>
    <t>Urbanistická štúdia</t>
  </si>
  <si>
    <t>HZ/06/PC FA</t>
  </si>
  <si>
    <t>0502/0011/2015</t>
  </si>
  <si>
    <t>HZ/01/2015/PC ARCH</t>
  </si>
  <si>
    <t>GENERO GROUP, s.r.o.</t>
  </si>
  <si>
    <t>Enviromental Wooden Climatic Chamber (EWCC)</t>
  </si>
  <si>
    <t>Kotradyová Veronika, doc. Ing., PhD.</t>
  </si>
  <si>
    <t>SK06-IV-02-004</t>
  </si>
  <si>
    <t xml:space="preserve">SAIA, n. o. </t>
  </si>
  <si>
    <t>Podpora výstavného projektu a publikácie Design v pohybu</t>
  </si>
  <si>
    <t>Zvonek Miroslav, doc. akad. soch., ArtD.</t>
  </si>
  <si>
    <t>0501/0028/16</t>
  </si>
  <si>
    <t>Vysoká škola uměleckoprumyslová v Praze</t>
  </si>
  <si>
    <t>Spolupráca pri výstave v rámci projektu Design v pohyb alebo pohyb v designe</t>
  </si>
  <si>
    <t>0501/0035/16</t>
  </si>
  <si>
    <t>Západočeská univerzita v Plzni</t>
  </si>
  <si>
    <t>Technické a materiálové abezpečenie ÚIV</t>
  </si>
  <si>
    <t>Daniel Peter, doc. Ing. arch., PhD.</t>
  </si>
  <si>
    <t>0501/0039/16</t>
  </si>
  <si>
    <t>FINEP Premiére, s.r.o.</t>
  </si>
  <si>
    <t>0501/0038/16</t>
  </si>
  <si>
    <t>Atrium Center, s.r.o.</t>
  </si>
  <si>
    <t>Zachovanie, udržanie a obnova baníckeho a hutníckeho dedičstva na Slovensku</t>
  </si>
  <si>
    <t>Polomová Beata, Ing. arch., PhD.</t>
  </si>
  <si>
    <t>0524/00103/16</t>
  </si>
  <si>
    <t>Ing. Erik Sombathy</t>
  </si>
  <si>
    <t>Architektonické štúdie</t>
  </si>
  <si>
    <t>Bacová Andrea, doc. Ing. arch., PhD.</t>
  </si>
  <si>
    <t>0501/0001/16</t>
  </si>
  <si>
    <t>Mesto Stará Turá</t>
  </si>
  <si>
    <t>Revitalizácia Mickiewiczovej ulice v Bratislave</t>
  </si>
  <si>
    <t>Boháčová Katarína, Ing. Arch., PhD.</t>
  </si>
  <si>
    <t>0501/0013/16</t>
  </si>
  <si>
    <t>ITB Development, a.s.</t>
  </si>
  <si>
    <t>Safer Cities Education</t>
  </si>
  <si>
    <t>Keppl Julián, prof. Ing.arch., PhD.</t>
  </si>
  <si>
    <t>SAMRS/2015/RV/1/1</t>
  </si>
  <si>
    <t>Slovenská agentúra pre medzinárodnú rozvojovú spoluprácu</t>
  </si>
  <si>
    <t>Challenges of Conterporary Urban Planning</t>
  </si>
  <si>
    <t>Smatanová Katarína, Ing. arch., PhD.</t>
  </si>
  <si>
    <t>SAMRS/2016/RV/1/1</t>
  </si>
  <si>
    <t>Príprava podkladov pre vyhotovenie 3D modelu historického jadra mesta Galanta</t>
  </si>
  <si>
    <t>Gregorová Jana, doc. Ing. arch., PhD.</t>
  </si>
  <si>
    <t>0501/0037/16</t>
  </si>
  <si>
    <t>Mestský úrad Galanta</t>
  </si>
  <si>
    <t>Nadstavba objektu mestského kina, prestavba objektu bývalej HZ v Mikulove</t>
  </si>
  <si>
    <t>Salcer Igor, Ing. arch., ArtD.</t>
  </si>
  <si>
    <t>0502/0006/16</t>
  </si>
  <si>
    <t>Město Mikulov</t>
  </si>
  <si>
    <t>Industriál odčami odborníkov</t>
  </si>
  <si>
    <t>937/2016/1.3</t>
  </si>
  <si>
    <t>MK SR</t>
  </si>
  <si>
    <t>Elektrárenstvo na Slovnesku interaktívne</t>
  </si>
  <si>
    <t>Ganobjak Michal, Ing. arch., PhD.</t>
  </si>
  <si>
    <t>16-362-03415</t>
  </si>
  <si>
    <t>Fond na podporu umenia</t>
  </si>
  <si>
    <t>Akvizícia knižnice na Slovensku</t>
  </si>
  <si>
    <t>Raitlová Kristína, PhDr.</t>
  </si>
  <si>
    <t>16-613-03703</t>
  </si>
  <si>
    <t>Modernizácia služieb Knižnice FA STU</t>
  </si>
  <si>
    <t>16-611-03686</t>
  </si>
  <si>
    <t>Na spoločných základoch: Feiglerovci a architektúra 19. storočia v Bratislave a Ostrihome</t>
  </si>
  <si>
    <t>Pohaničová Jana, prof. Ing. arch., PhD.</t>
  </si>
  <si>
    <t>16-510-03829</t>
  </si>
  <si>
    <t>Reprezentácia výsledkov FA STU v Bratislave v oblasti enviromentálneho dizajnu na renomovaných architektonických podujatiach</t>
  </si>
  <si>
    <t>16-510-00547</t>
  </si>
  <si>
    <t>Reflexie architekúry</t>
  </si>
  <si>
    <t>Moravčíková Henrieta, prof. Dr. Ing. arch.</t>
  </si>
  <si>
    <t>16-342-03179</t>
  </si>
  <si>
    <t>ARCH+A days</t>
  </si>
  <si>
    <t>16-362-03068</t>
  </si>
  <si>
    <t>Level - projekt pre synagógu v Lučenci</t>
  </si>
  <si>
    <t>Kubinský Bohuš, Mgr.</t>
  </si>
  <si>
    <t>16-142-01886</t>
  </si>
  <si>
    <t>dizajnerskakresba.sk - designzeichnung.de</t>
  </si>
  <si>
    <t>16-510-00523</t>
  </si>
  <si>
    <t>Architektonické intervencie pre mesto Modra/vízie revitalizácie</t>
  </si>
  <si>
    <t>Ilkovičová Ľubica, doc. Ing. arch., PhD.</t>
  </si>
  <si>
    <t>16-142-01590</t>
  </si>
  <si>
    <t>FreshArt</t>
  </si>
  <si>
    <t>Ebringerová Paulína, Mgr. art.</t>
  </si>
  <si>
    <t>16-142-02615</t>
  </si>
  <si>
    <t>Laureáti ceny Dušana Jurkoviča</t>
  </si>
  <si>
    <t>16-142-02614</t>
  </si>
  <si>
    <t>Design v pohybe alebo pohyb v designe</t>
  </si>
  <si>
    <t>16-142-02621</t>
  </si>
  <si>
    <t>Flowers for Slovakia - Pass it on Tour 2016 - Berlín</t>
  </si>
  <si>
    <t>Lipková Michala, Mgr. art., ArtD.</t>
  </si>
  <si>
    <t>16-510-00456</t>
  </si>
  <si>
    <t>Prezentácia diel krajinnej architektúry vo svetlo historického akultúrneho dedičstva krajín strednej Európy</t>
  </si>
  <si>
    <t>Stankoci Ivan, Ing. PhD.</t>
  </si>
  <si>
    <t>16-510-00525</t>
  </si>
  <si>
    <t>Štúdia koncepcie dizajnu</t>
  </si>
  <si>
    <t>0501/0046/16</t>
  </si>
  <si>
    <t>23.11.2016-28.11.2016</t>
  </si>
  <si>
    <t>Meranie NMR spektier</t>
  </si>
  <si>
    <t>Liptaj Tibor, doc.Ing., PhD.</t>
  </si>
  <si>
    <t>081 16</t>
  </si>
  <si>
    <t>VUP a.s., Prievidza</t>
  </si>
  <si>
    <t>11.7.2016-30.11.2016</t>
  </si>
  <si>
    <t>Technický posudok - analýza vzoriek</t>
  </si>
  <si>
    <t>Markoš Jozef prof.Ing. DrSc.</t>
  </si>
  <si>
    <t>080 16</t>
  </si>
  <si>
    <t>Slovnaft a.s. Bratislava</t>
  </si>
  <si>
    <t>2.11.2016-15.12.2016</t>
  </si>
  <si>
    <t>Mikrobiálna kontaminácia - prieskum</t>
  </si>
  <si>
    <t>Vizárová Katarína doc.Ing. PhD.</t>
  </si>
  <si>
    <t>078 16</t>
  </si>
  <si>
    <t>Slovenské národné  múzeum, Bratislava</t>
  </si>
  <si>
    <t>20.10.2016-15.11.2016</t>
  </si>
  <si>
    <t>Spektrálna analýza</t>
  </si>
  <si>
    <t>Hajdúchová  Zora, Ing. PhD.</t>
  </si>
  <si>
    <t>077 16</t>
  </si>
  <si>
    <t>SEC spol. s r.o. Nitra</t>
  </si>
  <si>
    <t>6.10.2016-31.3.2017</t>
  </si>
  <si>
    <t>Posúdenie účinnosti externého substrátu</t>
  </si>
  <si>
    <t>Bodík Igor prof.Ing. PhD.</t>
  </si>
  <si>
    <t>075 16</t>
  </si>
  <si>
    <t>2.11.2016-18.11.2016</t>
  </si>
  <si>
    <t>NMR analýza vzoriek</t>
  </si>
  <si>
    <t>Liptaj Tibor doc.Ing. PhD.</t>
  </si>
  <si>
    <t>074 16</t>
  </si>
  <si>
    <t>Ústav polymérov SAV , Bratislava</t>
  </si>
  <si>
    <t>31.10.2016-25.11.2016</t>
  </si>
  <si>
    <t>073 16</t>
  </si>
  <si>
    <t>17.10.2016-31.10.2016</t>
  </si>
  <si>
    <t>072 16</t>
  </si>
  <si>
    <t>NPaPC, Lužianky</t>
  </si>
  <si>
    <t>23.9.2016-31.10.2016</t>
  </si>
  <si>
    <t>068 16</t>
  </si>
  <si>
    <t>HAMELN rds a.s. Modra</t>
  </si>
  <si>
    <t>7.9.2016-15.9.2016</t>
  </si>
  <si>
    <t>Zmeranie stupňa vytvrdenia dvoch vzoriek epoxidov</t>
  </si>
  <si>
    <t>Šimon Peter prof.Ing. DrSc.</t>
  </si>
  <si>
    <t>066 16</t>
  </si>
  <si>
    <t>VUKI a.s. Bratislava</t>
  </si>
  <si>
    <t>1.9.2016-30.6.2016</t>
  </si>
  <si>
    <t>Rámcová dohoda o realizácii meraní a testov v rámci vývoja gumárskych zmesí</t>
  </si>
  <si>
    <t>064 16</t>
  </si>
  <si>
    <t>6.9.2016-9.9.2016</t>
  </si>
  <si>
    <t>RTG analýzy vzoriek</t>
  </si>
  <si>
    <t>Jorík Vladimír doc.Ing. CSc.</t>
  </si>
  <si>
    <t>062 16</t>
  </si>
  <si>
    <t>MIKROCHEM spol.s r.o., Pezinok</t>
  </si>
  <si>
    <t>15.7.2016-30.12.2016</t>
  </si>
  <si>
    <t xml:space="preserve">Stanovenie merných povrchov vzoriek kremičitého úletu </t>
  </si>
  <si>
    <t>Hudec Pavol doc.Ing. CSc.</t>
  </si>
  <si>
    <t>059 16</t>
  </si>
  <si>
    <t>OFZ a.s. Istebné</t>
  </si>
  <si>
    <t>1.8.2016-30.8.2016</t>
  </si>
  <si>
    <t>057 16</t>
  </si>
  <si>
    <t>15.7.2016-31.12.2016</t>
  </si>
  <si>
    <t>Analýza vzoriek</t>
  </si>
  <si>
    <t>056 16</t>
  </si>
  <si>
    <t>26.7.2016-15.12.2016</t>
  </si>
  <si>
    <t>Analýza vody do betónu</t>
  </si>
  <si>
    <t>055 16</t>
  </si>
  <si>
    <t>BetónRacio, s.r.o., Trnava</t>
  </si>
  <si>
    <t>1.7.2016-31.10.2016</t>
  </si>
  <si>
    <t>Technológia výroby buničín - odborné vzdelávanie</t>
  </si>
  <si>
    <t>Vrška Milan doc.Ing. PhD.</t>
  </si>
  <si>
    <t>054 16</t>
  </si>
  <si>
    <t>28.6.2016-31.7.2016</t>
  </si>
  <si>
    <t>053 16</t>
  </si>
  <si>
    <t>Georganics s.r.o.,  Bratislava</t>
  </si>
  <si>
    <t>18.6.2016-24.6.2016</t>
  </si>
  <si>
    <t>Analýza vzorky stavebného materiálu</t>
  </si>
  <si>
    <t>052 16</t>
  </si>
  <si>
    <t>Doprastav, a.s.  Bratislava</t>
  </si>
  <si>
    <t>11.6.2016-30.6.2016</t>
  </si>
  <si>
    <t>Príprava vzoriek - stanovenie vlastností a kvantitatívneho zloženia</t>
  </si>
  <si>
    <t>Ház Aleš Ing. PhD.</t>
  </si>
  <si>
    <t>051 16</t>
  </si>
  <si>
    <t>Viessmann s r.o. Bratislava</t>
  </si>
  <si>
    <t>1.7.2016-15.9.2016</t>
  </si>
  <si>
    <t>050 16</t>
  </si>
  <si>
    <t>6.5.2016-31.5.2016</t>
  </si>
  <si>
    <t>Konzultačná a poradenská činnosť</t>
  </si>
  <si>
    <t>Jablonský Michal doc.Ing. PhD.</t>
  </si>
  <si>
    <t>049 16</t>
  </si>
  <si>
    <t>EUROFINS BEK/NOVAMANN s.r.o. , Nové Zámky</t>
  </si>
  <si>
    <t>1.8.2016-31.12.2016</t>
  </si>
  <si>
    <t xml:space="preserve">Externá vedecká činnosť </t>
  </si>
  <si>
    <t>Berkeš Dušan doc.Ing. CSc.</t>
  </si>
  <si>
    <t>043 16</t>
  </si>
  <si>
    <t>Saneca Pharmaceutical a.s., Hlohovec</t>
  </si>
  <si>
    <t>1.6.2016-31.7.2016</t>
  </si>
  <si>
    <t>042 16</t>
  </si>
  <si>
    <t>20.4.2016-13.5.2016</t>
  </si>
  <si>
    <t>Chemické, spektroskopické a mikroskopické analýzy</t>
  </si>
  <si>
    <t>039 16</t>
  </si>
  <si>
    <t>ELDISY Alovakia spol. s r.o. Dubnica nad Váhom</t>
  </si>
  <si>
    <t>15.3.2016-31.12.2016</t>
  </si>
  <si>
    <t>Termoanalytické skúšky sústavy etanol/voda</t>
  </si>
  <si>
    <t>036 16</t>
  </si>
  <si>
    <t>ST.NICOLAUS a.s. Liptovský Mikuláš</t>
  </si>
  <si>
    <t>11.4.2016-18.4.2016</t>
  </si>
  <si>
    <t>Výskumné a analytické práce</t>
  </si>
  <si>
    <t>Bača Ľuboš Ing. PhD.</t>
  </si>
  <si>
    <t>035 16</t>
  </si>
  <si>
    <t>Tate&amp;Lyle, a.s. Boleráz</t>
  </si>
  <si>
    <t>1.4.2016-30.5.2016</t>
  </si>
  <si>
    <t>033 16</t>
  </si>
  <si>
    <t>28.3.2016-5.4.2016</t>
  </si>
  <si>
    <t>Odborný posudok</t>
  </si>
  <si>
    <t>Hudec Ivan, prof. Ing., PhD.</t>
  </si>
  <si>
    <t>032 16</t>
  </si>
  <si>
    <t>Recyklačný fond, Bratislava</t>
  </si>
  <si>
    <t>1.4.2016-31.10.2016</t>
  </si>
  <si>
    <t>Čierny výluh - analýza</t>
  </si>
  <si>
    <t>Šurina Igor Ing. PhD.</t>
  </si>
  <si>
    <t>031 16</t>
  </si>
  <si>
    <t>1.3.2016-15.4.2016</t>
  </si>
  <si>
    <t>Externá vedecká činnosť - spektrálne meranie</t>
  </si>
  <si>
    <t>Berkeš Dušan, doc.Ing., CSc.</t>
  </si>
  <si>
    <t>030 16</t>
  </si>
  <si>
    <t>1.4.2016-30.11.2016</t>
  </si>
  <si>
    <t>Vývoj zubnej pasty na báze základnej suroviny</t>
  </si>
  <si>
    <t>Hojerová Jarmila doc.Ing. PhD.</t>
  </si>
  <si>
    <t>029 16</t>
  </si>
  <si>
    <t>KOSPA Group s.r.o., Ružomberok</t>
  </si>
  <si>
    <t>15.3.2016-30.6.2016</t>
  </si>
  <si>
    <t>027 16</t>
  </si>
  <si>
    <t>Meranie, morfológia vzoriek</t>
  </si>
  <si>
    <t>Zemanová Matilda, doc.Ing., CSc.</t>
  </si>
  <si>
    <t>025 16</t>
  </si>
  <si>
    <t>Inteva s.r.o. Lozorno</t>
  </si>
  <si>
    <t>024 16</t>
  </si>
  <si>
    <t>1.3.2016-31.3.2016</t>
  </si>
  <si>
    <t>Hydraulické oleje - analýza FTIR spektrometriou</t>
  </si>
  <si>
    <t>Štolcová Magdaléna, doc.Ing., PhD.</t>
  </si>
  <si>
    <t>022 16</t>
  </si>
  <si>
    <t>PETROLAB s.r.o. Bratislava</t>
  </si>
  <si>
    <t>15.2.2016-29.2.2016</t>
  </si>
  <si>
    <t>Externá vedecká činnost</t>
  </si>
  <si>
    <t>019 16</t>
  </si>
  <si>
    <t>15.2.2016-15.11.2016</t>
  </si>
  <si>
    <t>Prístup k ESR spektrometru, príprava a asistencia pri meraniach</t>
  </si>
  <si>
    <t>Rapta Peter, prof.Ing., DrSc.</t>
  </si>
  <si>
    <t>016 16</t>
  </si>
  <si>
    <t>Ústav polymérov SAV, Bratislava</t>
  </si>
  <si>
    <t>29.1.2016-31.1.2017</t>
  </si>
  <si>
    <t>Organická elementárna analýza odpadov</t>
  </si>
  <si>
    <t>Segľa Peter, prof.Ing., DrSc.</t>
  </si>
  <si>
    <t>011 16</t>
  </si>
  <si>
    <t>OLO, a.s., Bratislava</t>
  </si>
  <si>
    <t>15.1.2016-30.6.2016</t>
  </si>
  <si>
    <t>Hudec Pavol, doc.Ing., CSc.</t>
  </si>
  <si>
    <t>006 16</t>
  </si>
  <si>
    <t>7.10.2015-10.10.2015</t>
  </si>
  <si>
    <t>Zmeranie DSC a TG záznamov vzoriek epoxidov</t>
  </si>
  <si>
    <t>Šimon Peter, prof.Ing., DrSc.</t>
  </si>
  <si>
    <t>065 15</t>
  </si>
  <si>
    <t>19.3.2015-31.12.2015</t>
  </si>
  <si>
    <t>NMR analýzy vzoriek</t>
  </si>
  <si>
    <t>017 15</t>
  </si>
  <si>
    <t>9.2.2015-31.1.2016</t>
  </si>
  <si>
    <t>Elementárna analýza vzoriek - stanovenie uhlíka v škváre</t>
  </si>
  <si>
    <t>008 15</t>
  </si>
  <si>
    <t>1.10.2014-30.12.2016</t>
  </si>
  <si>
    <t>Meranie, skúšanie a rozvoj v oblasti, ktoré sú predmetom technického a ekonomického záujmu</t>
  </si>
  <si>
    <t>Jablonský Michal, Ing., PhD.</t>
  </si>
  <si>
    <t>061 14</t>
  </si>
  <si>
    <t>MAC spol. s r.o. Napajedla, CZ</t>
  </si>
  <si>
    <t>1.5.2016-31.12.2016</t>
  </si>
  <si>
    <t xml:space="preserve">Analýzy po nábehu nového regeneračného kotla a odparky </t>
  </si>
  <si>
    <t>086 13</t>
  </si>
  <si>
    <t xml:space="preserve">MONDI SCP,  Ružomberok </t>
  </si>
  <si>
    <t>Kooperatívne interakcie v systémoch spinového prechodu tuhej fázy</t>
  </si>
  <si>
    <t>DAAD/2014-15</t>
  </si>
  <si>
    <t>DAAD</t>
  </si>
  <si>
    <t>15.10.2012-14.4.2016</t>
  </si>
  <si>
    <t>Network for Education and trainig for public environmental laboratories</t>
  </si>
  <si>
    <t>530554-TEMPUS-1-2012-1-SK-TEMPUS-JPHES</t>
  </si>
  <si>
    <t>1.10.2016-30.9.2018</t>
  </si>
  <si>
    <t>Laboratórium analýzy potravín a vody pre Kábulskú polytechnickú univerzitu</t>
  </si>
  <si>
    <t>SAMRS/2016/AFG/1/1</t>
  </si>
  <si>
    <t>SlovakAid</t>
  </si>
  <si>
    <t>10.11.2014-31.10.2016</t>
  </si>
  <si>
    <t>Laboratórium základných bioprocesov pre analýzu potravín na Heratskej univerzite</t>
  </si>
  <si>
    <t>SAMRS/2014/AFG/01/01</t>
  </si>
  <si>
    <t>15.1.2017-30.11.2017</t>
  </si>
  <si>
    <t>Fluorescenčná analýza materiálov kultúrneho dedičstva</t>
  </si>
  <si>
    <t>Ing. Vladimír Dvonka, PhD.</t>
  </si>
  <si>
    <t>2016vs024</t>
  </si>
  <si>
    <t>Nadácia Tatra banky</t>
  </si>
  <si>
    <t>1.11.2015-30.4.2016</t>
  </si>
  <si>
    <t>Strengthening competencies in Hydrogen Technologies in V4</t>
  </si>
  <si>
    <t>Medzinárodný vyšehradský fond</t>
  </si>
  <si>
    <t>Optimálne riadenie procesov v reálnom čase</t>
  </si>
  <si>
    <t>SK-FR-2015-0001</t>
  </si>
  <si>
    <t>1.1.2015-31.12.2016</t>
  </si>
  <si>
    <t>Tepelná stability celuláz</t>
  </si>
  <si>
    <t>SK-HU-2013-0008</t>
  </si>
  <si>
    <t>Biotechnologická modifikácia fungálnych producentov karotenoidov a lipidov</t>
  </si>
  <si>
    <t>SK-HU-2013-0014</t>
  </si>
  <si>
    <t>Robustné prediktívne riadenie a robotika</t>
  </si>
  <si>
    <t>SK-CN-2015-0016</t>
  </si>
  <si>
    <t>1.5.2016-30.5.2016</t>
  </si>
  <si>
    <t>Žiadosť o finančný príspevok na odstraňovanie nelegálnych grafitov</t>
  </si>
  <si>
    <t>Ing. Martin Grančay, PhD.</t>
  </si>
  <si>
    <t>-</t>
  </si>
  <si>
    <t>Magistrát BA</t>
  </si>
  <si>
    <t>1.9.2014-31.8.2017</t>
  </si>
  <si>
    <t>Innovating Education of Talents in Chemistry for Business Success in SME´s Innovation</t>
  </si>
  <si>
    <t>prof. Ing. Ján Šajbidor, DrSc.</t>
  </si>
  <si>
    <t>2014-1-SK01-KA203-000507</t>
  </si>
  <si>
    <t>1.9.2016-31.8.2017</t>
  </si>
  <si>
    <t>Free radical oxidation of cholesterol and PUFA on liquid-liquid interfaces. First insights.</t>
  </si>
  <si>
    <t>Ing. Michal Zalibera, PhD.</t>
  </si>
  <si>
    <t>2016-05-15-003</t>
  </si>
  <si>
    <t>SAIA, n. o.</t>
  </si>
  <si>
    <t>Školenie pre PCA Slovakia</t>
  </si>
  <si>
    <t>Ing. Ladislav Körösi, PhD.</t>
  </si>
  <si>
    <t>Obj.</t>
  </si>
  <si>
    <t>Schneider Electric Slovakia, spol. s r.o.</t>
  </si>
  <si>
    <t>Kurz Znalectvo v elektrotechnike</t>
  </si>
  <si>
    <t>Ing. Jozef Holjenčík, PhD.</t>
  </si>
  <si>
    <t>Ing. Slavomír Kučera</t>
  </si>
  <si>
    <t>OPA s.r.o.</t>
  </si>
  <si>
    <t>Mgr. Ivan Bacigál</t>
  </si>
  <si>
    <t>Lukáš Hlavička</t>
  </si>
  <si>
    <t>Ing. Pavol Hruška</t>
  </si>
  <si>
    <t>Retrieve, s.r.o.</t>
  </si>
  <si>
    <t>BlueZ, s.r.o.</t>
  </si>
  <si>
    <t>Peter Almáši, MSc.</t>
  </si>
  <si>
    <t>Ing. Jaroslav Zajac</t>
  </si>
  <si>
    <t>Ing. Roman Peller</t>
  </si>
  <si>
    <t>Ing. Ján Sihelník</t>
  </si>
  <si>
    <t>SmartIntegra group, s.r.o.</t>
  </si>
  <si>
    <t>Kurz Všeobecné znalectvo</t>
  </si>
  <si>
    <t>152-2016-OBJ</t>
  </si>
  <si>
    <t>František Padych</t>
  </si>
  <si>
    <t>Tomáš Šínal</t>
  </si>
  <si>
    <t>ENBESY s .r. o.</t>
  </si>
  <si>
    <t>Vypracovanie správy: Analýza stavu káblovej trasy VN kábla typu AYKCY 3x240 mm²</t>
  </si>
  <si>
    <t>doc. Ing. Michal Váry, PhD.</t>
  </si>
  <si>
    <t>SLOVNAFT, a.s.</t>
  </si>
  <si>
    <t>Školenie AUT-MMUL1</t>
  </si>
  <si>
    <t>BMI_110_2016</t>
  </si>
  <si>
    <t>Školenia pre PCA Slovakia s.r.o.</t>
  </si>
  <si>
    <t xml:space="preserve"> BMI_104_2016</t>
  </si>
  <si>
    <t>BMI_117_2016</t>
  </si>
  <si>
    <t>Kurz Elektrotechnické minimum</t>
  </si>
  <si>
    <t>doc. Ing. Miroslav Kopča, PhD.</t>
  </si>
  <si>
    <t>Marián Krištof</t>
  </si>
  <si>
    <t>Ústredie práce sociálnych vecí a rodiny</t>
  </si>
  <si>
    <t>Martin Chochol</t>
  </si>
  <si>
    <t>KOVYT, spol. s r.o.</t>
  </si>
  <si>
    <t>Zuzana Danková</t>
  </si>
  <si>
    <t>Tomáš Mareš - FURNICO</t>
  </si>
  <si>
    <t>Lukáš Arbet</t>
  </si>
  <si>
    <t>NECTEL spol. s r.o.</t>
  </si>
  <si>
    <t>EKOFLUID s.r.o.</t>
  </si>
  <si>
    <t>ETC Invest, s.r.o.</t>
  </si>
  <si>
    <t>ELPAM, s.r.o.</t>
  </si>
  <si>
    <t>G.P.R. spol. s.r.o.</t>
  </si>
  <si>
    <t>Školenie pre PCA Slovakia s.r.o.</t>
  </si>
  <si>
    <t>Dištančné vzdelávanie z predmetu "Radiation and Nuclear Physics"</t>
  </si>
  <si>
    <t>prof. Ing. Márius Pavlovič, PhD.</t>
  </si>
  <si>
    <t>ZML 0301/0095/16</t>
  </si>
  <si>
    <t>Fachhochschule Wiener Neustadt fur Wirtschaft und Technik GesmbH.</t>
  </si>
  <si>
    <t>Školenie AUT-MPUL vývojové prostredie Unity, AUT-XBT Vizualizácia procesov operátorskými panelmi Magelis XBT a SW VijeoDesigner</t>
  </si>
  <si>
    <t>BMI_88_2016</t>
  </si>
  <si>
    <t>Školenie na vývojové prostredie UNITY PRO</t>
  </si>
  <si>
    <t>BMI_95_2016</t>
  </si>
  <si>
    <t>Modifikácia CFD modelov chladiva v jednotlivých bazénoch a ich simulácia pri rôznych stavoch v režime 6</t>
  </si>
  <si>
    <t>doc. Ing.Vladimír Kutiš, PhD.</t>
  </si>
  <si>
    <t>30/05/15/MA</t>
  </si>
  <si>
    <t>Vypracovanie správy - Teplotné pomery pri uložení káblov 6-CXKFE-R 1x240/LOCA dvoch rozličných fáz v Salníkovej priechodke</t>
  </si>
  <si>
    <t>4430/1588/3131/16</t>
  </si>
  <si>
    <t>PPA Energo s.r.o.</t>
  </si>
  <si>
    <t>Odborné skúšky znalcov</t>
  </si>
  <si>
    <t>Rôzne súkromné osoby</t>
  </si>
  <si>
    <t>13.-15.06.2021</t>
  </si>
  <si>
    <t>Kurz: Elektromagnetická kompatibilita pre konštruktérov elektronických zariadení</t>
  </si>
  <si>
    <t>doc. Ing. Karol Kováč, PhD.</t>
  </si>
  <si>
    <t>LEYARD EUROPE s.r.o.</t>
  </si>
  <si>
    <t>13.-15.06.2020</t>
  </si>
  <si>
    <t>PRVÁ ZVÁRAČSKÁ, a.s.</t>
  </si>
  <si>
    <t>13.-15.06.2016</t>
  </si>
  <si>
    <t>EMERSON, a.s.</t>
  </si>
  <si>
    <t>Bel Power Solutions, s.r.o</t>
  </si>
  <si>
    <t>Overenie odbornej spôsobilosti elektrotechnikov podľa vyhlášky MPSVaR SR č. 508/2009 Z.z.</t>
  </si>
  <si>
    <t>Matej Kožik</t>
  </si>
  <si>
    <t>Aktualizačné prednášky  - §21,22,23 Zákona č. 124/2006 Z.z.</t>
  </si>
  <si>
    <t>Študent FEI STU</t>
  </si>
  <si>
    <t>Overenie odbornej spôsobilosti elektrotechnikov podľa zákona NR SR č. 124/2006 Z.z. v znení neskorších predpisov</t>
  </si>
  <si>
    <t>Olbert Peter</t>
  </si>
  <si>
    <t>01.05.-30.06.2017</t>
  </si>
  <si>
    <t>Španihel Juraj</t>
  </si>
  <si>
    <t>01.05.-30.06.2016</t>
  </si>
  <si>
    <t>x.media s.r.o.</t>
  </si>
  <si>
    <t>Aktualizačná odborná príprava podľa zákona NR SR č. 124/2006 Z. z. v znení neskorších predpisov</t>
  </si>
  <si>
    <t>M. F. TEAM spol. s r.o.</t>
  </si>
  <si>
    <t>Peter Tereň - Montech</t>
  </si>
  <si>
    <t>Diagnostické meranie izolačného systému statorového vinutia el. motora s nerozpojiteľným uzlom</t>
  </si>
  <si>
    <t>Ing. Attila Kment, PhD.</t>
  </si>
  <si>
    <t>SLOVNAFT MONTÁŽE A OPRAVY a.s.</t>
  </si>
  <si>
    <t>Diagnostické merania izolačného systému statorového vinutia el. motora s nerozpojiteľným uzlom a s rozpojiteľným uzlom</t>
  </si>
  <si>
    <t>Diagnostické merania izolačného systému statorového vinutia el. motora s rozpojiteľným uzlom</t>
  </si>
  <si>
    <t>Diagnostické merania izolačného systému statorového vinutia el. motora s nerozpojiteľným uzlom</t>
  </si>
  <si>
    <t>.4510211692</t>
  </si>
  <si>
    <t>Školenie a overovanie odbornej spôsobilosti študentov FEI STU podľa vyhl. 508/2009 Z.z.</t>
  </si>
  <si>
    <t>Studenti  FEI STU</t>
  </si>
  <si>
    <t>Vypracovanie analýzy príčiny poruchy na VN kábli AZKCY</t>
  </si>
  <si>
    <t>Školenie pre PCA Slovakia, s. r. o.</t>
  </si>
  <si>
    <t>BMI_60_2016</t>
  </si>
  <si>
    <t>Školenie pre Inteva products Slovakia, s.r.o.</t>
  </si>
  <si>
    <t>BMI_18_2016</t>
  </si>
  <si>
    <t>Nezávisle posudzovanie materiálov predkladaných na výbor jadrovej bezpečnosti JAVYS, a.s.</t>
  </si>
  <si>
    <t>48-15-1-00426-05210</t>
  </si>
  <si>
    <t>Jadrová a vyraďovacia spoločnosť, a.s.</t>
  </si>
  <si>
    <t xml:space="preserve">Nezávisle posudzovanie materiálov predkladaných na výbor jadrovej bezpečnosti JAVYS, a.s. </t>
  </si>
  <si>
    <t>Analýza radiačnej situácie od ionizujúceho žiarenia pri zváraní elektrónkovým zväzkom na tzariadení EBWM PZ EB 1G 120</t>
  </si>
  <si>
    <t>doc. Ing. Róbert Hinca, PhD.</t>
  </si>
  <si>
    <t xml:space="preserve"> 022/200/16/K</t>
  </si>
  <si>
    <t>Prvá zváračská, a.s.</t>
  </si>
  <si>
    <t>Dištančné vzdelávanie z predmetu "ACT - Accelerator Technology</t>
  </si>
  <si>
    <t>0301/0020/16</t>
  </si>
  <si>
    <t>Fotometrické meranie svetelnotechnických parametrov LED sveitidla s LED modulmi s reflektormi a meranie spektrálneho zloženia s vyhodnotením kolorimetrických parametrov svietidla</t>
  </si>
  <si>
    <t>Mgr. Roman Dubnička</t>
  </si>
  <si>
    <t>STU-2016-01</t>
  </si>
  <si>
    <t>LUXART, s.r.o.</t>
  </si>
  <si>
    <t>Svetelno-technické meranie v priestoroch areálu Volkswagen a.s., v hale H2 - Rekonštrukcia kancelárskych priestorov a priestorov pre prvú pomoc</t>
  </si>
  <si>
    <t>HITECO TEAM, a.s.</t>
  </si>
  <si>
    <t>Svetelno-technické meranie v priestoroch areálu Volkswagen a.s., v hale H4b so zameraním na osvetlenie komunikácii</t>
  </si>
  <si>
    <t>Meranie umelého osvetlenia v administratívnych priestoroch - kancelária IPShop</t>
  </si>
  <si>
    <t>ECO-LOGIC s.r.o.</t>
  </si>
  <si>
    <t>Meranie umelého osvetlenia v predajni odevov priestoroch firmy Martina Marco, s.r.o.</t>
  </si>
  <si>
    <t>Martina Marco, s.r.o.</t>
  </si>
  <si>
    <t>Meranie umelého osvetlenia v laboratóriach v priestoroch SAV</t>
  </si>
  <si>
    <t>OBJ0010</t>
  </si>
  <si>
    <t>ELPARTNER, s.r.o.</t>
  </si>
  <si>
    <t>Meranie umelého osvetlenia lekárne  v OC Európa SC - Banská Bystrica</t>
  </si>
  <si>
    <t>THE LIGHT s.r.o.</t>
  </si>
  <si>
    <t>Fotometrické meranie svetelnotechnických parametrov LED svietidiel</t>
  </si>
  <si>
    <t>JOT, s.r.o.</t>
  </si>
  <si>
    <t xml:space="preserve">Meranie a vyhodnotenie svetelnotechnických parametrov </t>
  </si>
  <si>
    <t>OP-16-06-00004</t>
  </si>
  <si>
    <t>VM elektro, s.r.o.</t>
  </si>
  <si>
    <t>Meranie svet. a kolorim. parametrov</t>
  </si>
  <si>
    <t>N06/4501368852</t>
  </si>
  <si>
    <t>OSRAM, a.s.</t>
  </si>
  <si>
    <t>Fotometrické meranie svietidla</t>
  </si>
  <si>
    <t>LE-TECHNIKA, D.O.O., KRANJ</t>
  </si>
  <si>
    <t>Fotometrické meranie svetelnotechnických pa kolorimetrických parametrov LED svietidliel</t>
  </si>
  <si>
    <t>CITYLED s.r.o.</t>
  </si>
  <si>
    <t xml:space="preserve">Fotometrické meranie svetelnotechnických parametrov LED svietidla </t>
  </si>
  <si>
    <t>Prenosil s.r.o.</t>
  </si>
  <si>
    <t>Meranie svetelnotechnických parametrov svietidliel s rôznymi svetelnými zdrojmi a vyhodnotenie fotometrických parametrov svietidiel</t>
  </si>
  <si>
    <t>NBB Bohemia s.r.o.</t>
  </si>
  <si>
    <t>Meranie umelého osvetlenia vo Volkswagen a.s. Hala H1 a H3</t>
  </si>
  <si>
    <t>Siemens s.r.o.</t>
  </si>
  <si>
    <t>Meranie umelého osvetle nia vo Volksvagen Anlage v hale H8</t>
  </si>
  <si>
    <t>Obj</t>
  </si>
  <si>
    <t>MBN Maschinenbaubetirebe Neugersdorf GmbH,</t>
  </si>
  <si>
    <t>Meranie svetelnotechnických parametrov vytypovaných pozemných komunikácii v meste Kolárovo</t>
  </si>
  <si>
    <t>Colmark, s.r.o.</t>
  </si>
  <si>
    <t>Meranie intenzity osvetlenia vo VW BA vstavok LIKOS</t>
  </si>
  <si>
    <t>ELIMER, a.s.</t>
  </si>
  <si>
    <t>Meranie intenzity osvetlenia vo Volkswagen a.s. hala H4a</t>
  </si>
  <si>
    <t>Meranie umelého osvetlenia v predajni Delta Rosum</t>
  </si>
  <si>
    <t>Meranie intenzity osvetlenia vo Volkswagen a.s., Bratislava - Hala A4c a VW robotizované pracovisko</t>
  </si>
  <si>
    <t>Meranie umelého osvetlenia vo Volkswagen a.s., hala H7b</t>
  </si>
  <si>
    <t>Meranie umelého osvetlenia vo Volkswagen a.s., hala H4a</t>
  </si>
  <si>
    <t>Fotometrické meranie svetelnotechnických parametrov svietidla pre verejné osvetlenie s LED svetelnými zdrojmi</t>
  </si>
  <si>
    <t>Obj.:</t>
  </si>
  <si>
    <t xml:space="preserve">ENLIT spol. s r.o. </t>
  </si>
  <si>
    <t>Fotometrické meranie svetelnotechnických parametrov zubárskeho LED svietidla</t>
  </si>
  <si>
    <t xml:space="preserve"> 24/16/724/1-76-152</t>
  </si>
  <si>
    <t>EVPÚ a.s.</t>
  </si>
  <si>
    <t xml:space="preserve">Meranie umelého osvetlenia v prevádzke novovybudovaných priestorov v budove polyfunkčného domu </t>
  </si>
  <si>
    <t>HITECO s.r.o.</t>
  </si>
  <si>
    <t>Meranie svetelnotechnických parametrov osvetlenia na hlavnom futbalovom štadione MŠK Žilina</t>
  </si>
  <si>
    <t>MŠK Žilina, a.s.</t>
  </si>
  <si>
    <t xml:space="preserve">Vypracovanie vyhodnotenia stavu parametrov osvetlenia hlavnej ľadovej plochy a dvoch vedľajších ľadových plôch Zimného štadióna HC Slovan, Odbojárov 9, Bratislava a meranie svetelnotechnických parametrov vybraných svietidiel </t>
  </si>
  <si>
    <t>S-E-I tech, s.r.o.</t>
  </si>
  <si>
    <t>Fotometrické merania svietidliel Cornu Lygte 1000 lumen a Curva Lygte 1000 lumen</t>
  </si>
  <si>
    <t>Meranie umelého osvetlenia v prevádzke novovybudovanej stavby detského stacionáru v obci Most pri Bratislave a vyhotovenie protokolu</t>
  </si>
  <si>
    <t>A - DESIGN s.r.o.</t>
  </si>
  <si>
    <t>Svetelnotechnické meranie jasu LED obrazovky</t>
  </si>
  <si>
    <t>THE MEDIA s.r.o.</t>
  </si>
  <si>
    <t>Svetelnotechnické meranie s vypracovaním posudku na zariadenie LED panel RGB10 pre prevádzku Auto umyváreň ECO CAR WASH</t>
  </si>
  <si>
    <t>RAVAFOL s.r.o.</t>
  </si>
  <si>
    <t>Meranie intenzity svetla na prízemí budovy Gajova 4, Bratislava</t>
  </si>
  <si>
    <t>42/05/16-IP</t>
  </si>
  <si>
    <t>Gajova 4 investments, s.r.o.</t>
  </si>
  <si>
    <t>Meranie svetelnotechnických parametrov pre reklamné svietidlá zariadenia LED</t>
  </si>
  <si>
    <t>2016/025</t>
  </si>
  <si>
    <t>ERV - JANIK s.r.o.</t>
  </si>
  <si>
    <t>Meranie svetelnotechnických parametrov pre projekt: Modernizácia  verejného osvetlenia v meste Holíč</t>
  </si>
  <si>
    <t>Zml.č.0301/0111/15</t>
  </si>
  <si>
    <t>Mesto Holíč</t>
  </si>
  <si>
    <t>Meranie svet.  a kolorim. parametrov</t>
  </si>
  <si>
    <t>Fotometrické meranie svietidiel</t>
  </si>
  <si>
    <t>Meranie svetelnotechnických parametrov pre projekt: Modernizáca a rekonštrukcia verejného osvetlenia v obci Jarok</t>
  </si>
  <si>
    <t>Zml. č. 0301/0113/15</t>
  </si>
  <si>
    <t>Obec Jarok</t>
  </si>
  <si>
    <t>Meranie intenzity osvetlenia vo Volkswagen a.s., Bratislava - Hala H7b</t>
  </si>
  <si>
    <t>Obj.:9500436362</t>
  </si>
  <si>
    <t>Meranie intenzity osvetlenia v priestoroch kaviarne Sarbucks v OC Aupark Bratislava</t>
  </si>
  <si>
    <t>AmRest Coffee SK s.r.o.</t>
  </si>
  <si>
    <t>Meranie svetelnotechnických parametrov pre projekt: Modernizáca a rekonštrukcia verejného osvetlenia v obci Zliechov</t>
  </si>
  <si>
    <t>Zml. č. 0301/0114/15</t>
  </si>
  <si>
    <t>Obec Zliechov</t>
  </si>
  <si>
    <t>Meranie svetelnotechnických parametrov pre projekt: Modernizáca a rekonštrukcia verejného osvetlenia v obci Zemplínske Hámre</t>
  </si>
  <si>
    <t>Zml. č. 0301/0116/15</t>
  </si>
  <si>
    <t>Obec Zemplínske Hámre</t>
  </si>
  <si>
    <t>Meranie umelého osvetlenia v prevádzke novovybudovanej zubnej kliniky Dental point v Dunajskej Lužnej</t>
  </si>
  <si>
    <t>Dental point s .r. o.</t>
  </si>
  <si>
    <t>Meranie svetelnotechnických parametrov pre projekt: Rekonštrukcia verejného osvetlenia v obci Lackovce</t>
  </si>
  <si>
    <t>Zml. č. 0301/0115/15</t>
  </si>
  <si>
    <t>Obec Lackovce</t>
  </si>
  <si>
    <t>Fotometrické meranie a meranie elektrickej bezpečnosti</t>
  </si>
  <si>
    <t>Obj. 2016002</t>
  </si>
  <si>
    <t>XTREM energetika, s.r.o.</t>
  </si>
  <si>
    <t>Meranie intenzity osvelenia vo Volkswagen a.s. Slovakia</t>
  </si>
  <si>
    <t>Obj.:9500425182</t>
  </si>
  <si>
    <t>Meranie umelého osvetlenia v prevádzke haly H4a stavby Hexagon v objekte Volkswagen a.s.</t>
  </si>
  <si>
    <t>Obj. 9500411557</t>
  </si>
  <si>
    <t>Svetelno-technické meranie v priestoroch areálu Volkswagen a.s., v hale H4b - nové priestory Messraum</t>
  </si>
  <si>
    <t xml:space="preserve">Obj. </t>
  </si>
  <si>
    <t>Merania svetelnotechnických parametrov svietidiel LED</t>
  </si>
  <si>
    <t>Meranie svetelnotechnických parametrov pre projekt: Rekonštrukcia verejného osvetlenia v obci Brezovica</t>
  </si>
  <si>
    <t>Zml. Č. 0301/0112/15</t>
  </si>
  <si>
    <t>Obec Brezovica</t>
  </si>
  <si>
    <t>Meranie umelého osvetlenia na čerpacích staniciach Slovnaft - Vrakuňská cesta, Tomášikova</t>
  </si>
  <si>
    <t>ZG Lighting Slovakia s.r.o.</t>
  </si>
  <si>
    <t>Meranie svetelnotechnických parametrov pre projekt: Rekonštrukcia verejného osvetlenia v meste Revúca</t>
  </si>
  <si>
    <t>Zml. č. 0301/0117/15</t>
  </si>
  <si>
    <t>Mesto Revúca</t>
  </si>
  <si>
    <t>Meranie svetelnotechnických parametrov pre projekt: Rekonštrukcia verejného osvetlenia v obci Svätý Anton</t>
  </si>
  <si>
    <t>Zml. č. 0301/0118/15</t>
  </si>
  <si>
    <t>Obec Svätý Anton</t>
  </si>
  <si>
    <t>Meranie svetelnotechnických parametrov žiarivkových interiérových svietidiel</t>
  </si>
  <si>
    <t>Inlight Invest s.r.o.</t>
  </si>
  <si>
    <t>Meranie umelého osvetlenia na stavbe - Lear vo Voderadoch</t>
  </si>
  <si>
    <t>Lumi, spol. s r.o.</t>
  </si>
  <si>
    <t>Osram, a.s.</t>
  </si>
  <si>
    <t>Meranie umelého osvetlenia v kancelárskych priestoroch firmy Slovenský potravinársky priemysel</t>
  </si>
  <si>
    <t>2016-004</t>
  </si>
  <si>
    <t xml:space="preserve">SFI propery a.s., </t>
  </si>
  <si>
    <t>Meranie umelého osvetlenia v prevádzke Berto sk</t>
  </si>
  <si>
    <t>SFEI-STU/151101</t>
  </si>
  <si>
    <t>Berto sk, s.r.o.</t>
  </si>
  <si>
    <t>Svetelno-technické meranie v priestoroch areálu Volkswagen a.s., n hale H3-TDA plošina</t>
  </si>
  <si>
    <t>EMC skúšky zariadenia "Monitor LM211" v zmysle požiadaviek EMC konceptu pre MO34</t>
  </si>
  <si>
    <t>VUJE, a.s.</t>
  </si>
  <si>
    <t>EMC merania</t>
  </si>
  <si>
    <t>OMS, spol. s.r.o.</t>
  </si>
  <si>
    <t xml:space="preserve">EMC merania </t>
  </si>
  <si>
    <t>P332496</t>
  </si>
  <si>
    <t>XIMEA s.r.o.</t>
  </si>
  <si>
    <t>P332490</t>
  </si>
  <si>
    <t>Meranie elektromag. emisii a skúšky odolnosti</t>
  </si>
  <si>
    <t>Vertiv Slovakia, a.s.</t>
  </si>
  <si>
    <t>Laborácie EMC</t>
  </si>
  <si>
    <t>HMH s.r.o.</t>
  </si>
  <si>
    <t>Skúšky Elektromagnetickej kompaktibility v zmysle objednávky</t>
  </si>
  <si>
    <t>20160621b-vlko</t>
  </si>
  <si>
    <t>SEC spol. s r.o.</t>
  </si>
  <si>
    <t>meranie EMC 2 zariadení: EasyLogGSM a EasyLogGSM systém</t>
  </si>
  <si>
    <t>PHYSICUS s.r.o.</t>
  </si>
  <si>
    <t>P332440</t>
  </si>
  <si>
    <t>EMC testy pre VW Tiguan SWA</t>
  </si>
  <si>
    <t>MAGNA SLOVTECA, s.r.o.</t>
  </si>
  <si>
    <t>EMC skúšky svietidla</t>
  </si>
  <si>
    <t>EMC test Visduino Robot 1.0.</t>
  </si>
  <si>
    <t>Xenon Studio, spol. s r.o.</t>
  </si>
  <si>
    <t>Kompletné skúšky EMC na elektronický predradník pre LED svietidlá pre koľajové vozidlá, typ: READLUX-LED 2x3W, 110 V DC</t>
  </si>
  <si>
    <t>20160818-vlko</t>
  </si>
  <si>
    <t>Overenie tieniacich vlastností kapotáže jednotiek EZA v tienenej kabíne Skúšobného laboratória EMK v Bratislave</t>
  </si>
  <si>
    <t>B16-0303</t>
  </si>
  <si>
    <t>VÝVOJ Martin, a.s.</t>
  </si>
  <si>
    <t>Predbežné merania a laborácie EMC na zariadení RM2</t>
  </si>
  <si>
    <t>Skúšky statický elektometrov podľa STN EN50470-1 čl. 7.4.13 na elektromerovom zdroji elektromera</t>
  </si>
  <si>
    <t>VOB/20160147</t>
  </si>
  <si>
    <t>Applied Meters, a.s.</t>
  </si>
  <si>
    <t>EMC merania DC/DC zdroja v EMC laboratóriu</t>
  </si>
  <si>
    <t>EVB 160104</t>
  </si>
  <si>
    <t>IMCO POWER, s.r.o.</t>
  </si>
  <si>
    <t xml:space="preserve">Merania EMC perimetra PXPI10SM0102 </t>
  </si>
  <si>
    <t>PO6356</t>
  </si>
  <si>
    <t>Merania EMC perimetra PXPI10SM0102 pre projekt Švédsko/P16022</t>
  </si>
  <si>
    <t>PO6366</t>
  </si>
  <si>
    <t>Meranie EMC kabinetu LED RXi6 pre prípravu certifikácie</t>
  </si>
  <si>
    <t xml:space="preserve"> PO6370</t>
  </si>
  <si>
    <t>Kompletné skúšky EMC na LED svietidlo pre koľajové vozidlá, typ. UNDERSEAT LIGHT</t>
  </si>
  <si>
    <t>20160801-vlko</t>
  </si>
  <si>
    <t>Kompletné skúšky EMC na elektronický predradník pre LED svietidlá pre koľajové vozidlá, typ: CONTROLED 110</t>
  </si>
  <si>
    <t>20160722-vlko</t>
  </si>
  <si>
    <t>EMC meranie pre multifunkčnú nabíjačku DF48</t>
  </si>
  <si>
    <t>FEI-I-082016</t>
  </si>
  <si>
    <t>Hoffmann s.r.o.</t>
  </si>
  <si>
    <t>EMC meranie zariadenia Pac-U-3</t>
  </si>
  <si>
    <t>431/2016</t>
  </si>
  <si>
    <t>SESO spol. s r.o.</t>
  </si>
  <si>
    <t>Kompletné skúšky EMC na elektronický predradník pre LED svietidlá pre koľajové vozidlá typ:CONTROLED-SLIM a na LED svietidlo pre koľajové vozidlá typ: LED UNDERSEAT LIGHTING</t>
  </si>
  <si>
    <t>20160621-vlko,                  20160621a-vlko</t>
  </si>
  <si>
    <t>EMC meranie pre vonkajšie LED osvetlenie</t>
  </si>
  <si>
    <t>EMC meranie na svietlidlo</t>
  </si>
  <si>
    <t>DDK Slovakia, s.r.o.</t>
  </si>
  <si>
    <t xml:space="preserve">Meranie EMC </t>
  </si>
  <si>
    <t>VOIPAC TECHNOLOGIES s.r.o.</t>
  </si>
  <si>
    <t>EMC testovanie</t>
  </si>
  <si>
    <t>EKOM spol. s.r.o.</t>
  </si>
  <si>
    <t>EMC meranie počítačovej dosky</t>
  </si>
  <si>
    <t>FEDEVEL s.r.o.</t>
  </si>
  <si>
    <t>Porovnávacie merania jednotiek EZA</t>
  </si>
  <si>
    <t>B16-0259</t>
  </si>
  <si>
    <t>Meranie EMC pre zariadenie - Fiskálna tlačiareň EASY-POS.2016E</t>
  </si>
  <si>
    <t>S.A. spol. s r.o.</t>
  </si>
  <si>
    <t>EMC skúšky skriniek 3CVA10GU101 a 3CVA10GW101</t>
  </si>
  <si>
    <t>EMC skúšky pre systém merania prietoku vzduchu - monitorovanie vzácnych plynov</t>
  </si>
  <si>
    <t>P332058</t>
  </si>
  <si>
    <t>EMC merania produktov RXi6 a RXi10</t>
  </si>
  <si>
    <t>PO6237</t>
  </si>
  <si>
    <t>Skúšky statických eleletrometrov podľa STN EN50470-1 čl. 7.4.13 (rádio interference suppresion podľa EN 55022) na eltromerovom zdroji elektromera</t>
  </si>
  <si>
    <t>VOB20160110</t>
  </si>
  <si>
    <t>Kompletné skúšky EMC na preradník C-MEGA R MID 18 W - 24 V DC Setting 50% namontovaný na svietidle pre koľajové vozidlá typ VEKTOR 18W - 24 V DC Setting 50%</t>
  </si>
  <si>
    <t>20160520a-vlko</t>
  </si>
  <si>
    <t>Kompletné skúšky EMC na interiérové zapustené LED svietidlo pre koľajové vozidlá, typ: STEPLUS 3x3W 24 V DC, (5W, IP54)</t>
  </si>
  <si>
    <t>EMC merania výrobkov</t>
  </si>
  <si>
    <t>SCT-Q16051350091</t>
  </si>
  <si>
    <t>Soft&amp;Control Technology s.r.o.</t>
  </si>
  <si>
    <t>EMC skúšky "Radarový snímač hladiny Rosemount 5301"</t>
  </si>
  <si>
    <t>Emerson Process Management, s.r.o.</t>
  </si>
  <si>
    <t>EMC skúšky zariadenia "Monitor Gama GIM206"</t>
  </si>
  <si>
    <t>Meranie elektro-magnetického vyžarovania</t>
  </si>
  <si>
    <t>Photoneo s.r.o.</t>
  </si>
  <si>
    <t>EMC skúšky</t>
  </si>
  <si>
    <t>VOB/20160066</t>
  </si>
  <si>
    <t>INFOCAR a.s.</t>
  </si>
  <si>
    <t>P331821</t>
  </si>
  <si>
    <t>EMC merania na výrobku</t>
  </si>
  <si>
    <t>58/323/EKO/2016</t>
  </si>
  <si>
    <t>Technický skúšobný ústav Piešťany, š.p.</t>
  </si>
  <si>
    <t>Emerson, a.s.</t>
  </si>
  <si>
    <t>Skúšky EMC</t>
  </si>
  <si>
    <t>GILDEMEISTER energy storage GmbH</t>
  </si>
  <si>
    <t>Merania na LED čipoch</t>
  </si>
  <si>
    <t>VOBJ2016001</t>
  </si>
  <si>
    <t>Innova MikG s.r.o.</t>
  </si>
  <si>
    <t>Skúšky odolnosti voči ESV na dosiahnuteľných prvkoch rozvádzača</t>
  </si>
  <si>
    <t>B16_0118</t>
  </si>
  <si>
    <t>EMC merania zariadenia Pac - S</t>
  </si>
  <si>
    <t>668/2015</t>
  </si>
  <si>
    <t>Merania elektromagnetickej kompatibility EMC</t>
  </si>
  <si>
    <t>P331706</t>
  </si>
  <si>
    <t>XIIMEA s.r.o.</t>
  </si>
  <si>
    <t>Informatívne merania o úrovni vyžarovaného rušenia na monitorovacom zariadení</t>
  </si>
  <si>
    <t>AT-O20160121-RNO-001</t>
  </si>
  <si>
    <t>Aliter Technologies, a.s.</t>
  </si>
  <si>
    <t>EMC merania a skúšky</t>
  </si>
  <si>
    <t>MERET s.r.o.</t>
  </si>
  <si>
    <t>EMC konzultácie a merania EMC na zariadeniach</t>
  </si>
  <si>
    <t>VOBJ2015004</t>
  </si>
  <si>
    <t>BARANI DESIGN, s.r.o.</t>
  </si>
  <si>
    <t>Kompletné skúšky elektromagnetickej kompatibility ma interiérové stropné žiarivkové svietidlá pre koľajové vozidlá typ BARCELUX 15W a BARCELUX 36W</t>
  </si>
  <si>
    <t>Meranie emisií zariadenia LogboxSD</t>
  </si>
  <si>
    <t>Skúšky EMC na zariadení - "Sampling panely"</t>
  </si>
  <si>
    <t>Meranie EMC na priemyslovom modele výrobku TURBOFIT gen.2</t>
  </si>
  <si>
    <t xml:space="preserve">In4form Sárl, </t>
  </si>
  <si>
    <t>Skúšky EMC na 3F statickom elektromere ATM B2E-FS4TEI - 2 ksI</t>
  </si>
  <si>
    <t>VoB/20160016</t>
  </si>
  <si>
    <t>Meranie rušenia a odborné konzultácie</t>
  </si>
  <si>
    <t>B15-0428</t>
  </si>
  <si>
    <t>Skúšky EMC na 3F statickom elektromeri EMT B1E-OR4TI</t>
  </si>
  <si>
    <t>VoB/20160004</t>
  </si>
  <si>
    <t>Periodické skúšky ochranných a pracovných pomôcok pre elektrické stanice</t>
  </si>
  <si>
    <t>Západoslovenská distribučná, a.s.</t>
  </si>
  <si>
    <t>1184/16</t>
  </si>
  <si>
    <t>ENERGETICKÉ STROJÁRNE, s.r.o.</t>
  </si>
  <si>
    <t>Slovenská elektrizačná prenosová sústava, a.s.</t>
  </si>
  <si>
    <t>AGROMYŠĽA, s.r.o.</t>
  </si>
  <si>
    <t>My Energy spv2 k.s.</t>
  </si>
  <si>
    <t>DH energy k.s.</t>
  </si>
  <si>
    <t>Helio Energy k.s.</t>
  </si>
  <si>
    <t>20160001/M</t>
  </si>
  <si>
    <t>ERMS s.r.o.</t>
  </si>
  <si>
    <t>PH KONZULTA, s.r.o.</t>
  </si>
  <si>
    <t>16ELGL-084M</t>
  </si>
  <si>
    <t>Elektro Global Slovakia, s.r.o.</t>
  </si>
  <si>
    <t>TRANSPETROL, a.s.</t>
  </si>
  <si>
    <t>ZSL-2006-00036-94100</t>
  </si>
  <si>
    <t>Bratislavská teplárenská, a.s.</t>
  </si>
  <si>
    <t>DCBA s.r.o.</t>
  </si>
  <si>
    <t>SIWEL s.r.o.</t>
  </si>
  <si>
    <t>60-o-16</t>
  </si>
  <si>
    <t>KOVOTVAR, výrobné družstvo</t>
  </si>
  <si>
    <t>Dopravný podnik Bratislava, akciová spoločnosť</t>
  </si>
  <si>
    <t>E.ON Elektrárne s.r.o.</t>
  </si>
  <si>
    <t>856/16</t>
  </si>
  <si>
    <t>Energetické strojárne, s.r.o.</t>
  </si>
  <si>
    <t>45/2016</t>
  </si>
  <si>
    <t>MEOPTIS, s.r.o.</t>
  </si>
  <si>
    <t>SIE/RT/152/2016</t>
  </si>
  <si>
    <t>SLOVINTEGRA ENERGY, a.s.</t>
  </si>
  <si>
    <t>00100/3103/2016</t>
  </si>
  <si>
    <t>PPC Investments, a.s.</t>
  </si>
  <si>
    <t>PO160621400060</t>
  </si>
  <si>
    <t>Delta Electronics (Slovakia), s.r.o.</t>
  </si>
  <si>
    <t>4500100176/TUA101</t>
  </si>
  <si>
    <t>VETROPACK NEMŠOVÁ s.r.o.</t>
  </si>
  <si>
    <t>4520028828, 4520029524</t>
  </si>
  <si>
    <t>4520028839, 4520029524</t>
  </si>
  <si>
    <t>Obj.4520029208</t>
  </si>
  <si>
    <t>Periodické skúšky ochranných a pracovných pomôcok</t>
  </si>
  <si>
    <t>4520028432, 4520028431</t>
  </si>
  <si>
    <t>Slovenské elektrárne, a.s.</t>
  </si>
  <si>
    <t>13/2016</t>
  </si>
  <si>
    <t>TELESERVIS, spol. s r.o.</t>
  </si>
  <si>
    <t>000 16 048 5</t>
  </si>
  <si>
    <t>SAG Elektrovod, a.s.</t>
  </si>
  <si>
    <t>Skúška výdržovým impulzným napätím</t>
  </si>
  <si>
    <t>0024/10-477-01/729/16</t>
  </si>
  <si>
    <t xml:space="preserve">Vypracovanie odborného stanoviska k prepäťovým ochranám napájacieho systému AEG 24V pre EMO3-4 </t>
  </si>
  <si>
    <t>Rhea spol. s r.o.</t>
  </si>
  <si>
    <t>Vypracovanie posudku zmenšenia segregačných vzdialenosti káblov kategórie WM</t>
  </si>
  <si>
    <t>Vypracovanie posudku pre stieracie žreby okamžitej lotérie</t>
  </si>
  <si>
    <t>Československá loterijná s.r.o.</t>
  </si>
  <si>
    <t>Vypracovanie znaleckého posudku na 1 emisiu stieracích žrebov</t>
  </si>
  <si>
    <t>NIKÉ, spol. s r.o.</t>
  </si>
  <si>
    <t xml:space="preserve">Vypracovanie znaleckých posudkov na 2 nové emisie žrebov </t>
  </si>
  <si>
    <t>Vypracovanie znaleckých posudkov na 2 nové emisie žrebov</t>
  </si>
  <si>
    <t>Vypracovanie znaleckého posudku č. 3/2016  - Stanovenie možnej príčiny poruchy transformátora vo FVE Kútniky</t>
  </si>
  <si>
    <t xml:space="preserve"> 25Cb/111/2014</t>
  </si>
  <si>
    <t>Okresný súd Bratislava III</t>
  </si>
  <si>
    <t>Periodická príprava kontrolných fyzikov SE na experimentálnom reaktore</t>
  </si>
  <si>
    <t>Periodická príprava kontrolných fyzikov UJD SR na experimentálnych reaktoroch</t>
  </si>
  <si>
    <t>2016/00043</t>
  </si>
  <si>
    <t>Úrad jadroveého dozoru Slovenskej republiky</t>
  </si>
  <si>
    <t>Práce na projekte "Počítačová analýza tvorby nitovaného spojenia segmentovej lamely"</t>
  </si>
  <si>
    <t xml:space="preserve">Miba Steeltec, s.r.o., </t>
  </si>
  <si>
    <t>1.2.2016-31.12.2016</t>
  </si>
  <si>
    <t>Postgraduálne rekvalifikačné štúdium "Vyraďovanie jadrových zariadení" - 3.etapa</t>
  </si>
  <si>
    <t>22.2.-13.12.2016</t>
  </si>
  <si>
    <t>OZ-90-15-1-00370-00120</t>
  </si>
  <si>
    <t>2016/00007</t>
  </si>
  <si>
    <t>Úrad jadrového dozoru Slovenskej republiky</t>
  </si>
  <si>
    <t>Postgraduálne rekvalifikačné štúdium "Vyraďovanie jadrových zariadení" - 2.etapa</t>
  </si>
  <si>
    <t>Postgraduálne rekvalifikačné štúdium "Vyraďovanie jadrových zariadení" - 1.etapa</t>
  </si>
  <si>
    <t>10.9.2015 - 15.12.2017</t>
  </si>
  <si>
    <t xml:space="preserve">Inovácia systému ASZD </t>
  </si>
  <si>
    <t>prof. Ing Viktor Smieško, PhD.</t>
  </si>
  <si>
    <t>301/64/15, SEPS 2015-0360-1176520</t>
  </si>
  <si>
    <t>1.1.2015-1.6.2017</t>
  </si>
  <si>
    <t>Služby spojené s projektom "Meracie nástroje pre stabilitu a kvalitu inteligentných sietí</t>
  </si>
  <si>
    <t>0302/0002/15 SMÚ04663014</t>
  </si>
  <si>
    <t>Slovenský metrologický ústav</t>
  </si>
  <si>
    <t>01.02.14 - 31.12.16</t>
  </si>
  <si>
    <t>Nezávisle posudzovanie materiálov predkladaných na zasadnutie výboru jadrovej bezpečnosti SE-EMO</t>
  </si>
  <si>
    <t xml:space="preserve">Nezávisle posudzovanie materiálov predkladaných na zasadnutie výboru jadrovej bezpečnosti SE-EMO </t>
  </si>
  <si>
    <t>14.1.14 - 31.12.16</t>
  </si>
  <si>
    <t>Nezávisle posudzovanie materiálov predkladaných na výbor jadrovej bezpečnosti SE-EBO</t>
  </si>
  <si>
    <t xml:space="preserve">Nezávisle posudzovanie materiálov predkladaných na výbor jadrovej bezpečnosti SE-EBO </t>
  </si>
  <si>
    <t>01.02.2016-31.12.2017</t>
  </si>
  <si>
    <t>Personalized and Portable monitoring of Bio vital parameters in Real-time (PPBR)</t>
  </si>
  <si>
    <t>Ing. Fedor Lehocki, PhD.</t>
  </si>
  <si>
    <t>MŠVVaŠ SR, DAAD</t>
  </si>
  <si>
    <t>Nanostructured active materials for gas detection and determination of heavy metals</t>
  </si>
  <si>
    <t>01.02.2015-11.12.2016</t>
  </si>
  <si>
    <t>Plasmonic nanoparticle layers for optoelectronic applications</t>
  </si>
  <si>
    <t>Security and privacy in mobile computing ecosystems</t>
  </si>
  <si>
    <t>Dr.rer.nat. Martin Drozda</t>
  </si>
  <si>
    <t>01.01.2014-30.06.2017</t>
  </si>
  <si>
    <t>Centrum pre prevádzku a vyraďovanie jadrových zariadení</t>
  </si>
  <si>
    <t>001STU-2/2014</t>
  </si>
  <si>
    <t>01.09.2014-31.08.2017</t>
  </si>
  <si>
    <t>European Virtual Learning Platform for Electrical and Information Engineering</t>
  </si>
  <si>
    <t xml:space="preserve">prof. Ing. Pavol Podhradský, PhD. </t>
  </si>
  <si>
    <t>LLP</t>
  </si>
  <si>
    <t>CVUT Praha</t>
  </si>
  <si>
    <t>10.12.2014-31.03.2016</t>
  </si>
  <si>
    <t>Kryptografia prináša bezpečnosť a slobodu</t>
  </si>
  <si>
    <t>SK06-IV-01-001</t>
  </si>
  <si>
    <t>SAIA,n.o.</t>
  </si>
  <si>
    <t>Monitoring a rozvoj spôsobilostí vedeckej práce u študentov lekárskych a biomedicínskych odborov vysokých škôl</t>
  </si>
  <si>
    <t>Ing. Elena Cocherová, PhD.</t>
  </si>
  <si>
    <t>037UK-4/2016</t>
  </si>
  <si>
    <t>Progresívne formy vzdelávania pre oblasť telekomunikačných multislužbových sietí</t>
  </si>
  <si>
    <t>prof. Ing. Ivan Baroňák, CSc.</t>
  </si>
  <si>
    <t>007STU-4/2016</t>
  </si>
  <si>
    <t>Integrované vzdelávanie v nanotechnológiách a nanovedách</t>
  </si>
  <si>
    <t>prof. Ing. Július Cirák, CSc.</t>
  </si>
  <si>
    <t>026STU-4/2015</t>
  </si>
  <si>
    <t>Elektronické pedagogicko-experimentálne laboratória mechatroniky</t>
  </si>
  <si>
    <t>doc. Ing. Peter Drahoš, PhD.</t>
  </si>
  <si>
    <t>011STU-4/2015</t>
  </si>
  <si>
    <t>Multimediálna podpora vzdelávania v mechatronike</t>
  </si>
  <si>
    <t>030STU-4/2015</t>
  </si>
  <si>
    <t>Interaktívne formy podpory v edukačnom procese technickej výchovy na základných a stredných školách</t>
  </si>
  <si>
    <t>prof. Ing. Ľubica Stuchlíková, PhD.</t>
  </si>
  <si>
    <t>020STU-4/2015</t>
  </si>
  <si>
    <t>Návrh virtuálneho laboratória pre implementáciu pokročilých metodík výučby v novom študijnom programe Elektromobilita</t>
  </si>
  <si>
    <t>prof. Ing. Viktor Ferencey, PhD.</t>
  </si>
  <si>
    <t>035STU-4/2014</t>
  </si>
  <si>
    <t>Inovácia vo výučbe aktuálnych a interdisciplinárnych aspektov multimediálnej techniky</t>
  </si>
  <si>
    <t>doc. Ing. Oldřich Ondráček, PhD.</t>
  </si>
  <si>
    <t>022STU-4/2014</t>
  </si>
  <si>
    <t>Výučba diagnostiky mechatronických systémov s využitím vzdialeného prístupu</t>
  </si>
  <si>
    <t>doc. Ing. Michal Kamenský, PhD.</t>
  </si>
  <si>
    <t>016STU-4/2014</t>
  </si>
  <si>
    <t>Inovácia vzdelávania v číslicovom spracovaní obrazu, v biometrii a v strojovom učení a neurónových sieťach</t>
  </si>
  <si>
    <t>prof. Ing. Jarmila Pavlovičová, PhD.</t>
  </si>
  <si>
    <t>010STU-4/2014</t>
  </si>
  <si>
    <t>Pokročilé metódy spracovania obrazu z vizuálnych systémov a ich implementácia do vzdelávacieho procesu</t>
  </si>
  <si>
    <t>003STU-4/2014</t>
  </si>
  <si>
    <t>6.9.-16.12.2016</t>
  </si>
  <si>
    <t>Optimalizácia konštrukcie dosky absorbéra s tryskami</t>
  </si>
  <si>
    <t>SANECA Pharmaceuticals, a.s.</t>
  </si>
  <si>
    <t>29.11.-20.12.2016</t>
  </si>
  <si>
    <t>Skúšobná výroba peliet</t>
  </si>
  <si>
    <t>VL Consulting, s.r.o</t>
  </si>
  <si>
    <t>Výroba experimenálnych vzoriek  drevených peliet s rôznym obsahom kôry</t>
  </si>
  <si>
    <t>15.11.-21.11.2016</t>
  </si>
  <si>
    <t xml:space="preserve">Príprava vzoriek na metalografický rozbor, hodnotenie štruktúry, topografia lomovej plochy0, </t>
  </si>
  <si>
    <t>T.O.P. Auto Bratislava, a.s.</t>
  </si>
  <si>
    <t>9.11.-18.11.2016</t>
  </si>
  <si>
    <t>Analýza krúžkov z NiTi</t>
  </si>
  <si>
    <t>CHIRANA Medical, a.s.</t>
  </si>
  <si>
    <t>28.11-16.12.2016</t>
  </si>
  <si>
    <t>Výroba súčiastok</t>
  </si>
  <si>
    <t>Ing. Jana Gulanová, PhD.</t>
  </si>
  <si>
    <t>ANV, s.r.o.</t>
  </si>
  <si>
    <t>20.10.-8.11.2016</t>
  </si>
  <si>
    <t>Výroba ozubenia</t>
  </si>
  <si>
    <t>Ing. Ivan Morávek, PhD.</t>
  </si>
  <si>
    <t>Wertheim s.r.o., D.Streda</t>
  </si>
  <si>
    <t>20.10.-26.10.2016</t>
  </si>
  <si>
    <t>Analýza pórovitosti dvoch typov vzoriek liadku vápenatého</t>
  </si>
  <si>
    <t>VUCHT, a.s.</t>
  </si>
  <si>
    <t>26.10-16.11.2016</t>
  </si>
  <si>
    <t>Výroba časti elektród</t>
  </si>
  <si>
    <t>STU FCHPT</t>
  </si>
  <si>
    <t>14.10-20.10.2016</t>
  </si>
  <si>
    <t>Gravírovanie na medailu</t>
  </si>
  <si>
    <t>STU v Bratislave, rektorát</t>
  </si>
  <si>
    <t>30.8.-7.9.2016</t>
  </si>
  <si>
    <t>20.5.-20.9.2016</t>
  </si>
  <si>
    <t>Výroba nádoby z nerezi</t>
  </si>
  <si>
    <t>15.-19.8.2016</t>
  </si>
  <si>
    <t>Výroba menovky</t>
  </si>
  <si>
    <t>Spracovanie dát na 3D model</t>
  </si>
  <si>
    <t>ZF Slovakia, a.s.</t>
  </si>
  <si>
    <t>Nezávislé posudzovanie materiálov</t>
  </si>
  <si>
    <t>prof. Ing. František Urban, CSc.</t>
  </si>
  <si>
    <t>7/09</t>
  </si>
  <si>
    <t>školenia-obslužná mechanika, pneumatická technológia</t>
  </si>
  <si>
    <t>doc. Ing. Ľudovít Kolláth, PhD.</t>
  </si>
  <si>
    <t>4/08</t>
  </si>
  <si>
    <t>PCA Slovakia, s.r.o.</t>
  </si>
  <si>
    <t>18.4.-18.5.2016</t>
  </si>
  <si>
    <t>20.5.-31.5.2016</t>
  </si>
  <si>
    <t>19.5.-22.5.2016</t>
  </si>
  <si>
    <t>10.5.-24.6.2016</t>
  </si>
  <si>
    <t>Vzorka veka</t>
  </si>
  <si>
    <t>Ing. Jana Gaváčová, PhD.</t>
  </si>
  <si>
    <t>17/16</t>
  </si>
  <si>
    <t>11.3.-5.4.2016</t>
  </si>
  <si>
    <t>Dielenské práce pri výrobe reaktora RO2, duralového chladiča, rúrkového chladička</t>
  </si>
  <si>
    <t>20.2-5.7.2016</t>
  </si>
  <si>
    <t>Zhotovenie reakčnej nádoby z nerezu podľa výkresovej dokumentácie</t>
  </si>
  <si>
    <t>15.3.-22.2.2016</t>
  </si>
  <si>
    <t>10.3.-.24.3.</t>
  </si>
  <si>
    <t>Analýza 4ks súčiastok</t>
  </si>
  <si>
    <t>doc.Ing. Viliam Hrnčiar, PhD.</t>
  </si>
  <si>
    <t>Bonar Geosynthetics a.s., Ivánka pri Nitre</t>
  </si>
  <si>
    <t>8.3.-15.4.2016</t>
  </si>
  <si>
    <t>Experimentálne overenie briketovania 1kg zmesi sklárskeho kmeňa</t>
  </si>
  <si>
    <t>VUJE a.s.,Trnava</t>
  </si>
  <si>
    <t>Školenie pracovníkov</t>
  </si>
  <si>
    <t>doc.Ing. Marián Králik, PhD.</t>
  </si>
  <si>
    <t>Volkswagen Slovakia a.s.,</t>
  </si>
  <si>
    <t>16.2.-28.2.2016</t>
  </si>
  <si>
    <t>Bnelektródy, MgO odlievacia panva</t>
  </si>
  <si>
    <t>1.2-18.2.2016</t>
  </si>
  <si>
    <t>Výroba a montáž výstuh</t>
  </si>
  <si>
    <t>Hexogon Metrology, Praha</t>
  </si>
  <si>
    <t>1.3.-31.3.2016</t>
  </si>
  <si>
    <t>doc.Ing. František Ridzoň, PhD.</t>
  </si>
  <si>
    <t>Bioenergy Topoľčany,  s.r.o.</t>
  </si>
  <si>
    <t>21.1-28.1.2016</t>
  </si>
  <si>
    <t> Výroba ozubenia</t>
  </si>
  <si>
    <t>17.2.-20.11.2016</t>
  </si>
  <si>
    <t>Pull testy</t>
  </si>
  <si>
    <t>Plastic Omnium, Lozorno</t>
  </si>
  <si>
    <t>21.1.-26.1.2016</t>
  </si>
  <si>
    <t>TS podľa dokumentácie</t>
  </si>
  <si>
    <t>ZTS-Špeciál a.s., Dubnica nad Váhom</t>
  </si>
  <si>
    <t>1.1.-31.12.2015</t>
  </si>
  <si>
    <t>Servisná podpora monitorovacieho systému potrubných rozvodov pre kompresorovú stanicu TK 8</t>
  </si>
  <si>
    <t>64/15</t>
  </si>
  <si>
    <t>14.12.-23.12.2015</t>
  </si>
  <si>
    <t>Meranie hluku a vibrácií ozubených kolies</t>
  </si>
  <si>
    <t>Ing.František Horvát</t>
  </si>
  <si>
    <t>63/15</t>
  </si>
  <si>
    <t>Bauer Gear Motor, Z.Moravce</t>
  </si>
  <si>
    <t>15.12.2015-13.1.2016</t>
  </si>
  <si>
    <t>3D  skenovanie modelu</t>
  </si>
  <si>
    <t>62/15</t>
  </si>
  <si>
    <t>CAR Technology,BA</t>
  </si>
  <si>
    <t>16.9.-13.11.2016</t>
  </si>
  <si>
    <t>Diely na zákazku</t>
  </si>
  <si>
    <t>52/15</t>
  </si>
  <si>
    <t>ME-Inspection SK, BA</t>
  </si>
  <si>
    <t>1.10.-28.11.2015</t>
  </si>
  <si>
    <t>Skúšky plastových klietok</t>
  </si>
  <si>
    <t>48/15</t>
  </si>
  <si>
    <t>KINEX BEARING a.s. Bytča</t>
  </si>
  <si>
    <t>26.11.-30.11.2015</t>
  </si>
  <si>
    <t>Spracovanie modelu,3D tlač</t>
  </si>
  <si>
    <t>47/15</t>
  </si>
  <si>
    <t>SOVA Digital,BA</t>
  </si>
  <si>
    <t>1.9.2015 - 7.12.2015</t>
  </si>
  <si>
    <t>vypracovanie energetických auditov pre pobočky VÚB</t>
  </si>
  <si>
    <t>doc. Ing. Michal Masaryk, PhD.</t>
  </si>
  <si>
    <t>46/15</t>
  </si>
  <si>
    <t>COFELY, a.s.</t>
  </si>
  <si>
    <t>22.7.-30.7.2015</t>
  </si>
  <si>
    <t>Frézovanie ozubenia</t>
  </si>
  <si>
    <t>40/15</t>
  </si>
  <si>
    <t>1.5.2015-31.12.2015</t>
  </si>
  <si>
    <t>konferencia TOP 2015</t>
  </si>
  <si>
    <t>34/15</t>
  </si>
  <si>
    <t>30.9.2016 -31.03.2017</t>
  </si>
  <si>
    <t>Priemyselná automatizácia automobilového priemyslu na báze konceptu Industry 4.0</t>
  </si>
  <si>
    <t>doc. Ing. Ján Vachálek,  PhD.</t>
  </si>
  <si>
    <t>186/16_RT</t>
  </si>
  <si>
    <t>Vplyv kvality biopaliva na emisie plynov a emisie tuhých častíc z domácich kotlov</t>
  </si>
  <si>
    <t>doc. Ing. Peter Križan,  PhD.</t>
  </si>
  <si>
    <t>SK-PT-2015-0033</t>
  </si>
  <si>
    <t>Zvyšovanie kvality produkcie vo vybraných aplikáciách</t>
  </si>
  <si>
    <t>doc. Ing. Marián Králik,PhD.</t>
  </si>
  <si>
    <t>SK-AT-2015-0023</t>
  </si>
  <si>
    <t>Vývoj nízkoemisných palív zo zvyškov biomasy</t>
  </si>
  <si>
    <t xml:space="preserve">Ing. Juraj Ondruška, PhD. </t>
  </si>
  <si>
    <t>SK-PL-2015-0059</t>
  </si>
  <si>
    <t>Výskum mechanických vlastností rôznych spojov zostáv kompozitných sendvičových konštrukcií</t>
  </si>
  <si>
    <t>SK-FR-2015-0016</t>
  </si>
  <si>
    <t>Pokročilé techniky pre praktickú implementáciu stratégií prediktívneho riadenia</t>
  </si>
  <si>
    <t>prof. Ing. Boris Rohaľ-Ilkiv, PhD.</t>
  </si>
  <si>
    <t>SK-FR-2015-0015</t>
  </si>
  <si>
    <t>18.08.2016-31.08.2017</t>
  </si>
  <si>
    <t>Slovak-Austrian-German-Alliance for Vocational Education and Traning (SAGA for VET)</t>
  </si>
  <si>
    <t>Prof. Ing. Marián Peciar, PhD.</t>
  </si>
  <si>
    <t>2015-1-SK01-KA202-008951</t>
  </si>
  <si>
    <t>1.9.2015-31.8.2018</t>
  </si>
  <si>
    <t>Futuree Mathematics</t>
  </si>
  <si>
    <t>Doc. RNDr. Daniela Velichová, CSc.</t>
  </si>
  <si>
    <t>2015-1-FI01-KA203-009044</t>
  </si>
  <si>
    <t>Skúšky betónu Račianska 20</t>
  </si>
  <si>
    <t>Priechodský Vladimír, Ing., PhD.</t>
  </si>
  <si>
    <t>PS96</t>
  </si>
  <si>
    <t>IMC s.r.o.</t>
  </si>
  <si>
    <t>Podklady k diagnostike konštrukcií kina.</t>
  </si>
  <si>
    <t>PS39</t>
  </si>
  <si>
    <t>Mesto Leopoldov</t>
  </si>
  <si>
    <t>Poradenské a konzultačné služby v oblasti prípravy a realizácie stavieb</t>
  </si>
  <si>
    <t>Gašparík Jozef, prof. Ing., PhD.</t>
  </si>
  <si>
    <t>PS22</t>
  </si>
  <si>
    <t>Heston s.r.o.</t>
  </si>
  <si>
    <t>Zhodnotenia výsledkov odčítaných a vyhodnotených geotechnických meraní R2</t>
  </si>
  <si>
    <t>Kopecký Miloš, doc. RNDr., PhD.</t>
  </si>
  <si>
    <t>PR62</t>
  </si>
  <si>
    <t>Gestar s.r.o.</t>
  </si>
  <si>
    <t>Progresívne metódy riešenia problémov hydrauliky,hydrológie a vodného hospodárstva.</t>
  </si>
  <si>
    <t>PS94</t>
  </si>
  <si>
    <t>Postrgraduálny kurz</t>
  </si>
  <si>
    <t>Diagnostika nosných prvkov prekrytia potoka Trnávka</t>
  </si>
  <si>
    <t>PS68</t>
  </si>
  <si>
    <t>Cemos s.r.o.</t>
  </si>
  <si>
    <t>Skúšky betónov a betonárskej výstuže</t>
  </si>
  <si>
    <t>PT02</t>
  </si>
  <si>
    <t>Experting</t>
  </si>
  <si>
    <t>Znalecký posudok vo veci určenia výšky nájmu za užívanie pozemkov</t>
  </si>
  <si>
    <t>Petráková Zora, doc. Ing., PhD.</t>
  </si>
  <si>
    <t>PR84</t>
  </si>
  <si>
    <t>MV SR</t>
  </si>
  <si>
    <t>Skúšky drevenných stĺpov</t>
  </si>
  <si>
    <t>PS95</t>
  </si>
  <si>
    <t>TU Zvolen</t>
  </si>
  <si>
    <t>Znalecký posudok</t>
  </si>
  <si>
    <t>PS56</t>
  </si>
  <si>
    <t>PS55</t>
  </si>
  <si>
    <t>Prevádzkovanie verejných vodovodov</t>
  </si>
  <si>
    <t>PR56</t>
  </si>
  <si>
    <t>Kurz</t>
  </si>
  <si>
    <t>Vypracovanie PD pre akciu Panon Office</t>
  </si>
  <si>
    <t>Makýš Peter, doc. Ing., PhD.</t>
  </si>
  <si>
    <t>PR63</t>
  </si>
  <si>
    <t>Atrios s.r.o.</t>
  </si>
  <si>
    <t>Dopravný prieskum parametrov dochádzky</t>
  </si>
  <si>
    <t>Schlosser Tibor, Ing., PhD.</t>
  </si>
  <si>
    <t>PS52</t>
  </si>
  <si>
    <t>Reming Consult a.s.</t>
  </si>
  <si>
    <t>Diagnostické prehliady premostení prepravnej siete</t>
  </si>
  <si>
    <t>PJ66</t>
  </si>
  <si>
    <t>Eustream</t>
  </si>
  <si>
    <t>Spracovanie PD pre PSP Aupark</t>
  </si>
  <si>
    <t>PR21</t>
  </si>
  <si>
    <t>AKJ s.r.o.</t>
  </si>
  <si>
    <t>PR22</t>
  </si>
  <si>
    <t>Vypracovanie projektovej dokumentácie</t>
  </si>
  <si>
    <t>PR42</t>
  </si>
  <si>
    <t>Služby spojené s konferenciou</t>
  </si>
  <si>
    <t>Fencík Róbert, Ing., PhD.</t>
  </si>
  <si>
    <t>PS60</t>
  </si>
  <si>
    <t>Kartograf.konferencia</t>
  </si>
  <si>
    <t>Skenovanie potrubného systému</t>
  </si>
  <si>
    <t>Erdély Ján, Ing., PhD.</t>
  </si>
  <si>
    <t>PS69</t>
  </si>
  <si>
    <t>Elko Systém s.r.o.</t>
  </si>
  <si>
    <t>Ekonomicko-manažérske práce</t>
  </si>
  <si>
    <t>PR41</t>
  </si>
  <si>
    <t>IAARC</t>
  </si>
  <si>
    <t>Magura Martin, Ing., PhD.</t>
  </si>
  <si>
    <t>PP91</t>
  </si>
  <si>
    <t>Enviral a.s.</t>
  </si>
  <si>
    <t>Znalecké posúdenie vo veci súdneho konania</t>
  </si>
  <si>
    <t>PR99</t>
  </si>
  <si>
    <t>Legate s.r.o.</t>
  </si>
  <si>
    <t>PS17</t>
  </si>
  <si>
    <t>Quintiles s.r.o.</t>
  </si>
  <si>
    <t>Skúšky voľne sypaného uhla a objemovej hmotnosti ligninu.</t>
  </si>
  <si>
    <t>PS20</t>
  </si>
  <si>
    <t>Energochemica a.s.</t>
  </si>
  <si>
    <t>Meranie akustických dosiek</t>
  </si>
  <si>
    <t>Szabó Daniel, Mgr.</t>
  </si>
  <si>
    <t>PS19</t>
  </si>
  <si>
    <t>Europlac s.r.o.</t>
  </si>
  <si>
    <t>Výsledky skenovania parkovacích priestorov</t>
  </si>
  <si>
    <t>PS05</t>
  </si>
  <si>
    <t>Acrea s.r.o.</t>
  </si>
  <si>
    <t>Výsledky statických skúšok</t>
  </si>
  <si>
    <t>PR80</t>
  </si>
  <si>
    <t>Váhostav SK</t>
  </si>
  <si>
    <t>PR65</t>
  </si>
  <si>
    <t>Posudok na kvalitu podkladového betónu</t>
  </si>
  <si>
    <t>PR89</t>
  </si>
  <si>
    <t>Mesto Partizánske</t>
  </si>
  <si>
    <t>Preškolenie interných auditorov</t>
  </si>
  <si>
    <t>PR60</t>
  </si>
  <si>
    <t>Cementáreň Ladce</t>
  </si>
  <si>
    <t>Projekt organizácie výstavby pre akciu hotel Danube</t>
  </si>
  <si>
    <t>PS13</t>
  </si>
  <si>
    <t>Omega a.s.</t>
  </si>
  <si>
    <t>PR94</t>
  </si>
  <si>
    <t>Noran s.r.o.</t>
  </si>
  <si>
    <t>Prieskum stropnej dosky</t>
  </si>
  <si>
    <t>PS16</t>
  </si>
  <si>
    <t>Palace Office a.s.</t>
  </si>
  <si>
    <t>Posudok pre umiestnenie VZT jednotky z pož.hľadiska</t>
  </si>
  <si>
    <t>Straková Zuzana, doc. Ing., PhD.</t>
  </si>
  <si>
    <t>PS01</t>
  </si>
  <si>
    <t>VPU DECO Bratislava</t>
  </si>
  <si>
    <t>Výsledky ťahových skúšok ocele</t>
  </si>
  <si>
    <t>PS04</t>
  </si>
  <si>
    <t>Elter s.r.o.</t>
  </si>
  <si>
    <t>Posudok pravdivosti znaleckého posudku</t>
  </si>
  <si>
    <t>PO20</t>
  </si>
  <si>
    <t>OR PZ BAI</t>
  </si>
  <si>
    <t>PN98</t>
  </si>
  <si>
    <t>OS BA V</t>
  </si>
  <si>
    <t>Technické zabezpečenie kurzu</t>
  </si>
  <si>
    <t>Potočár Milan, Ing.</t>
  </si>
  <si>
    <t>PS09</t>
  </si>
  <si>
    <t>Proeko</t>
  </si>
  <si>
    <t>Výsledky kontrolnej skúšky</t>
  </si>
  <si>
    <t>PS10</t>
  </si>
  <si>
    <t>Analýza životnosti potrubia</t>
  </si>
  <si>
    <t>PR81</t>
  </si>
  <si>
    <t>Vypracovanie realizačnej projektovej dokumentácie</t>
  </si>
  <si>
    <t>PR91</t>
  </si>
  <si>
    <t>Znalecký podusok-dedičstvo</t>
  </si>
  <si>
    <t>PS08</t>
  </si>
  <si>
    <t>OS BA IV</t>
  </si>
  <si>
    <t>Posúdenie projektovej dokumentácie</t>
  </si>
  <si>
    <t>PS15</t>
  </si>
  <si>
    <t>Skanska a.s.</t>
  </si>
  <si>
    <t>Výsledky skúšok</t>
  </si>
  <si>
    <t>PS25</t>
  </si>
  <si>
    <t>Vertical Industrial</t>
  </si>
  <si>
    <t>Výsledky skúšok betónu</t>
  </si>
  <si>
    <t>PS29</t>
  </si>
  <si>
    <t>Diagnostika hotela Atóm Piešťany</t>
  </si>
  <si>
    <t>PP99</t>
  </si>
  <si>
    <t>MS Finance7, s.r.o.</t>
  </si>
  <si>
    <t>Znalecký posudok neplatnosti dražby</t>
  </si>
  <si>
    <t>PR76</t>
  </si>
  <si>
    <t>OS Skalica</t>
  </si>
  <si>
    <t>Diagnostika nosných prvkov strechy haly firmy Brovedani Slovakia</t>
  </si>
  <si>
    <t>PS30</t>
  </si>
  <si>
    <t>Brovedani Slovakia s.r.o.</t>
  </si>
  <si>
    <t>Výroba trámčekov</t>
  </si>
  <si>
    <t>PS24</t>
  </si>
  <si>
    <t>Hydrobetón s.r.o.</t>
  </si>
  <si>
    <t>Vypracovanie plánu manažérstva a enviromentálneho plánu</t>
  </si>
  <si>
    <t>PS28</t>
  </si>
  <si>
    <t>Bory Mall a.s.</t>
  </si>
  <si>
    <t>PS23</t>
  </si>
  <si>
    <t>Hollstav s.r.o.</t>
  </si>
  <si>
    <t>Znalecký posudok na oporný múr pre súkr.komunikáciu</t>
  </si>
  <si>
    <t>PS41</t>
  </si>
  <si>
    <t>Ing.Mária Čumová</t>
  </si>
  <si>
    <t>Znalecký posudok na stavbu D4</t>
  </si>
  <si>
    <t>PS49</t>
  </si>
  <si>
    <t>Znalecký posudok vo veci poškodzovania veriteľa v štádiu pokusu</t>
  </si>
  <si>
    <t>PO95</t>
  </si>
  <si>
    <t>OR PZ Kežmarok</t>
  </si>
  <si>
    <t>Sken dosadacích plôch prírubového spoja v elektrárni Mochovce</t>
  </si>
  <si>
    <t>PS54</t>
  </si>
  <si>
    <t>M&amp;P s.r.o.</t>
  </si>
  <si>
    <t>Fóliové tesnenie vodných tokov,hrádzí a skládok kom.odpadu</t>
  </si>
  <si>
    <t>PR92</t>
  </si>
  <si>
    <t>Doprastav a.s.</t>
  </si>
  <si>
    <t>Analýza porúch strešného parkoviska Kauflan v BB</t>
  </si>
  <si>
    <t>PR77</t>
  </si>
  <si>
    <t>Kaufland SK</t>
  </si>
  <si>
    <t>Skúšky betónu a ocele</t>
  </si>
  <si>
    <t>PS66</t>
  </si>
  <si>
    <t xml:space="preserve">O </t>
  </si>
  <si>
    <t>Bouda a Masar</t>
  </si>
  <si>
    <t>Merania akustických dosiek</t>
  </si>
  <si>
    <t>PS53</t>
  </si>
  <si>
    <t>Dopravno-kapacitné posúdenie územia Mlynské Nivy-Košická</t>
  </si>
  <si>
    <t>PS44</t>
  </si>
  <si>
    <t>Twin City a.s.</t>
  </si>
  <si>
    <t>Znalecký posudok na uloženie dlažby terazzo</t>
  </si>
  <si>
    <t>PS26</t>
  </si>
  <si>
    <t>Kongregácia sestier</t>
  </si>
  <si>
    <t>Návrh sanácie nízkeho krytia potrubia</t>
  </si>
  <si>
    <t>PR90</t>
  </si>
  <si>
    <t>Skúšky pevnosti betónu</t>
  </si>
  <si>
    <t>PS85</t>
  </si>
  <si>
    <t>Vodotika a.s.</t>
  </si>
  <si>
    <t>Zabezpečenie kurzu</t>
  </si>
  <si>
    <t>Revitalizácia areálu plážového kúpaliska</t>
  </si>
  <si>
    <t>Kuráň Jozef, Ing. arch. Mgr.</t>
  </si>
  <si>
    <t>PS06</t>
  </si>
  <si>
    <t>Mesto Bojnice</t>
  </si>
  <si>
    <t>18.3.2015-17.02..2016</t>
  </si>
  <si>
    <t>Spracovanie PD PSP Aupark</t>
  </si>
  <si>
    <t>PP06</t>
  </si>
  <si>
    <t>15.7.2015-16.05.2016</t>
  </si>
  <si>
    <t>Karel Ján, Ing., PhD.</t>
  </si>
  <si>
    <t>PO79</t>
  </si>
  <si>
    <t>OS Trenčín</t>
  </si>
  <si>
    <t>12.11.2015-03.03.2016</t>
  </si>
  <si>
    <t>Posúdenie správy z posúdenia haly CCS cargo Bratislava</t>
  </si>
  <si>
    <t>PP95</t>
  </si>
  <si>
    <t>Alas Slovakia</t>
  </si>
  <si>
    <t>Realizácia primárnych ostení tunelov pre NRTM</t>
  </si>
  <si>
    <t>PP89</t>
  </si>
  <si>
    <t>30.11.2015-17.02.2016</t>
  </si>
  <si>
    <t>Spracovanie PD PSP AUPARK</t>
  </si>
  <si>
    <t>PP77</t>
  </si>
  <si>
    <t>23.10.2015-23.05..2016</t>
  </si>
  <si>
    <t>PP76</t>
  </si>
  <si>
    <t>30.07.2015-25.04.2016</t>
  </si>
  <si>
    <t>PP75</t>
  </si>
  <si>
    <t>Spracovanie PD RP Bytový dom Dunajská</t>
  </si>
  <si>
    <t>PP74</t>
  </si>
  <si>
    <t>Spracovanie PD DUR A PSP</t>
  </si>
  <si>
    <t>PP73</t>
  </si>
  <si>
    <t>znalecký posudok D4</t>
  </si>
  <si>
    <t>PR61</t>
  </si>
  <si>
    <t>Poradenské služby v oblasti prípravy a realizácie stavieb</t>
  </si>
  <si>
    <t>PR54</t>
  </si>
  <si>
    <t>Modifin Facility s.r.o.</t>
  </si>
  <si>
    <t>Stanovenie hodnoty majetku v prístavoch</t>
  </si>
  <si>
    <t>PR55</t>
  </si>
  <si>
    <t>Verejné prístavy</t>
  </si>
  <si>
    <t>PR53</t>
  </si>
  <si>
    <t>Kalibrácia meradla</t>
  </si>
  <si>
    <t>Husár Ladislav, doc. Ing., PhD.</t>
  </si>
  <si>
    <t>PR48</t>
  </si>
  <si>
    <t>Geotech s.r.o.</t>
  </si>
  <si>
    <t>Seminár</t>
  </si>
  <si>
    <t>PR47</t>
  </si>
  <si>
    <t>Juta a.s.</t>
  </si>
  <si>
    <t>Spracovanie návrhu a posúdenie konštrukcie vozovky</t>
  </si>
  <si>
    <t>Zuzulová Andrea, Ing., PhD.</t>
  </si>
  <si>
    <t>PR45</t>
  </si>
  <si>
    <t>Dlhý Dušan, Ing., PhD.</t>
  </si>
  <si>
    <t>PR44</t>
  </si>
  <si>
    <t>Akor Stavby s.r.o.</t>
  </si>
  <si>
    <t>Dokumentácia integrovaného manažérskeho systému</t>
  </si>
  <si>
    <t>PR43</t>
  </si>
  <si>
    <t>Sekom, s.r.o.</t>
  </si>
  <si>
    <t>Kurz špecialistov požiarnej ochrany A2</t>
  </si>
  <si>
    <t>Mikolai Imrich, doc. Ing., PhD.</t>
  </si>
  <si>
    <t>PR40</t>
  </si>
  <si>
    <t>Výsledky skúšok tehál a malty</t>
  </si>
  <si>
    <t>PR38</t>
  </si>
  <si>
    <t>Stavooprava s.r.o.</t>
  </si>
  <si>
    <t>Technické poradenstvo k stanoveniu hodnoty majetku v prístave Bratislava a Komárno</t>
  </si>
  <si>
    <t>PR37</t>
  </si>
  <si>
    <t>Slovenská plavba a prístavy a.s.</t>
  </si>
  <si>
    <t>Znalecký posudok na stanovenie hodnoty majetku v prístavoch Bratislava a Komárno.</t>
  </si>
  <si>
    <t>PR36</t>
  </si>
  <si>
    <t>vypracovanie posudku na stavbu D4</t>
  </si>
  <si>
    <t>PR34</t>
  </si>
  <si>
    <t>PR33</t>
  </si>
  <si>
    <t>PR32</t>
  </si>
  <si>
    <t>PR31</t>
  </si>
  <si>
    <t>PR30</t>
  </si>
  <si>
    <t>PR29</t>
  </si>
  <si>
    <t>PR28</t>
  </si>
  <si>
    <t>PR27</t>
  </si>
  <si>
    <t>PR26</t>
  </si>
  <si>
    <t>PR25</t>
  </si>
  <si>
    <t>PR24</t>
  </si>
  <si>
    <t>3.8.2015-19.01.2016</t>
  </si>
  <si>
    <t>Výsledky skúšok pevnosti betónu</t>
  </si>
  <si>
    <t>PR23</t>
  </si>
  <si>
    <t>19.6.2015-15.01.2016</t>
  </si>
  <si>
    <t>Kontrolný znalecký posudok</t>
  </si>
  <si>
    <t>PR20</t>
  </si>
  <si>
    <t>11.3.2015-15.01.2016</t>
  </si>
  <si>
    <t>PR19</t>
  </si>
  <si>
    <t>19.2.2015-15.01.2016</t>
  </si>
  <si>
    <t>PR18</t>
  </si>
  <si>
    <t>23.1.2015-20.01.2016</t>
  </si>
  <si>
    <t>PR17</t>
  </si>
  <si>
    <t>1.12.2015-15.01.2016</t>
  </si>
  <si>
    <t>PR16</t>
  </si>
  <si>
    <t>1.10.2015-21.01..2016</t>
  </si>
  <si>
    <t>PR14</t>
  </si>
  <si>
    <t>Merania akustických vzoriek</t>
  </si>
  <si>
    <t>PS03</t>
  </si>
  <si>
    <t>Experimentálny posudok inžiniersko-geologických pomerov na parcelách</t>
  </si>
  <si>
    <t>Ondrášik Martin, Mgr., PhD.</t>
  </si>
  <si>
    <t>PS02</t>
  </si>
  <si>
    <t>Mikhail Belkin</t>
  </si>
  <si>
    <t>Odborná a technická pomoc pri dynamických meraniach.</t>
  </si>
  <si>
    <t>PR96</t>
  </si>
  <si>
    <t>Astech s.r.o.</t>
  </si>
  <si>
    <t>Výsledky scanovania priestorov Hotela Družba v Senci</t>
  </si>
  <si>
    <t>PR86</t>
  </si>
  <si>
    <t>PR85</t>
  </si>
  <si>
    <t>Metrostav Slovakia</t>
  </si>
  <si>
    <t>Posudok na nezhodu pohľadových betónov</t>
  </si>
  <si>
    <t>Juríček Ivan, doc. Ing., PhD.</t>
  </si>
  <si>
    <t>PR82</t>
  </si>
  <si>
    <t>Bavnit s.r.o.</t>
  </si>
  <si>
    <t>PR79</t>
  </si>
  <si>
    <t>Roko Slovakia s.r.o.</t>
  </si>
  <si>
    <t>Výsledky skúšok betonárskej ocele</t>
  </si>
  <si>
    <t>PR73</t>
  </si>
  <si>
    <t>YIT Slovakia a.s.</t>
  </si>
  <si>
    <t>PR70</t>
  </si>
  <si>
    <t>Asid a.s.</t>
  </si>
  <si>
    <t>Skúšky oceľového fragmentu</t>
  </si>
  <si>
    <t>PR69</t>
  </si>
  <si>
    <t>Fagus SK a.s.</t>
  </si>
  <si>
    <t>Skúšky plastového kontajnera</t>
  </si>
  <si>
    <t>PR67</t>
  </si>
  <si>
    <t>Agrel s.r.o.</t>
  </si>
  <si>
    <t>Merania vzoriek solárnych prototypov</t>
  </si>
  <si>
    <t>PR66</t>
  </si>
  <si>
    <t>VUT Brno</t>
  </si>
  <si>
    <t>Scanovanie stien stavebnej jamy</t>
  </si>
  <si>
    <t>PR64</t>
  </si>
  <si>
    <t>Strojstav s.r.o.</t>
  </si>
  <si>
    <t>EEA Scholarship programme Slovakia</t>
  </si>
  <si>
    <t xml:space="preserve">Rabenseifer Roman, doc. Ing. arch. Dr. tech a kolektív </t>
  </si>
  <si>
    <t>EHP-26/SK06-II-01-004/2015</t>
  </si>
  <si>
    <t>EEA - Nórsky fin. mechanizmus</t>
  </si>
  <si>
    <t>2015 -2018</t>
  </si>
  <si>
    <t>ingREes - Setting up Qualification and Continuing Education and Training Scheme for Moddle and Senior Level professionals on Energy Efficiency and Use of Renewable Energy Sources in Buildings</t>
  </si>
  <si>
    <t xml:space="preserve">Rabenseifer Roman, doc. Ing. arch. Dr. tech. </t>
  </si>
  <si>
    <t>SEP-210174191</t>
  </si>
  <si>
    <t>ENHANCE - Strengthening National research and innovation Capacities in Vietnam</t>
  </si>
  <si>
    <t>561749-EPP-1-2015-1-ES-EPPKA2-CBHE-SP</t>
  </si>
  <si>
    <t>ERASMUS+ KA2</t>
  </si>
  <si>
    <t>MIND - Management - Innovation -Development</t>
  </si>
  <si>
    <t>Jankovichová Eva, doc. Ing., PhD.</t>
  </si>
  <si>
    <t>561539-EPP-1-2015-1-ES-EPPKA2-CBHE-JP</t>
  </si>
  <si>
    <t>MARUEEB - Master Degree in Innovative Technologies in Energy Efficient Buildings for Russian and Armenian Universities and Stakeholders</t>
  </si>
  <si>
    <t>561890-EPP-1-2015-1-IT-EPPKA2-CBHE-JP/ERASMUS-KA2</t>
  </si>
  <si>
    <t>12.2013 -12.2015</t>
  </si>
  <si>
    <t>Vocal Medical – Vocationally Oriented Culture and Language in the MEDICAL</t>
  </si>
  <si>
    <t>Špildová Dagmar, PhDr.</t>
  </si>
  <si>
    <t>LLP/ LdV/TOI/2013/IRL-506- Transfer Inovácií</t>
  </si>
  <si>
    <t>LLP, LEONARDO</t>
  </si>
  <si>
    <t>BESTILE - Best Practice for Installation Ceramic, Glass and Stone Tile</t>
  </si>
  <si>
    <t>LLP LdV Transfer Inovácií</t>
  </si>
  <si>
    <t>On-line Quality Assurance of Study Programmes</t>
  </si>
  <si>
    <t>543727-TEMPUS-1-2013-1IT-SMGR-EQUASP</t>
  </si>
  <si>
    <t>Tempus</t>
  </si>
  <si>
    <t>Modernizing University Governance and Management in Libya</t>
  </si>
  <si>
    <t>Petráš Dušan, prof. Ing., PhD.</t>
  </si>
  <si>
    <t xml:space="preserve"> 530720 - Tempus -1- 2012 -ES - JPGR - UNIGOV</t>
  </si>
  <si>
    <t>Dokumentácia na zabezpečenie kvality študijných programov</t>
  </si>
  <si>
    <t>517340-TEMPUS-1-2011-1-IT-TEMPUS-SMGR DOQUP</t>
  </si>
  <si>
    <t>27.7.-9.8.2016</t>
  </si>
  <si>
    <t>Fanzeres, Portugalsko</t>
  </si>
  <si>
    <t>Festival v Portugalsku</t>
  </si>
  <si>
    <t>VUS Technik STU</t>
  </si>
  <si>
    <t>Zahraničný zájazd</t>
  </si>
  <si>
    <t>15.11.-22.11.2016</t>
  </si>
  <si>
    <t>Design factory, Bratislava</t>
  </si>
  <si>
    <t xml:space="preserve">Industrial Day IV. Zimný prístav / Industrial Exhibition -  kolektívna výstava - nové funkčné využitie Zimného prístavu. Projekty, modely, umelecké fotografie.
</t>
  </si>
  <si>
    <t>Šištíková Petra</t>
  </si>
  <si>
    <t>XVV</t>
  </si>
  <si>
    <t>14.12.2016</t>
  </si>
  <si>
    <t>Showroomy firiem Kabinet a Iluma, Bratislava</t>
  </si>
  <si>
    <t>Kolekcia Cu+ / Vianoce u Sabinky - kolektívna predajná výstava mladých slovenských dizajnérov a výtvarníkov</t>
  </si>
  <si>
    <t>29.5.-29.6.2016</t>
  </si>
  <si>
    <t>Galéria slovenského rozhlasu RVTS</t>
  </si>
  <si>
    <t>Na spoločných vlnách kolektívna výstava pri príležitosti 90. výročia rozhlasového a 60. výročia televízneho vysielania</t>
  </si>
  <si>
    <t>Petrík Vladimír</t>
  </si>
  <si>
    <t>2016</t>
  </si>
  <si>
    <t>Firma EUROPLAC, Topoľčany</t>
  </si>
  <si>
    <t>Interiér showroomu fy EUROPLAC v Trnave - realizácia</t>
  </si>
  <si>
    <t>Hronský Michal</t>
  </si>
  <si>
    <t>Daniel Peter</t>
  </si>
  <si>
    <t>Univerzita Komenského, Bratislava</t>
  </si>
  <si>
    <t>Grafický dizajn publikácie: Metodika ergonomickej antropológie, Cvíčelová Marta, ISBN 978-80-223-4021-2</t>
  </si>
  <si>
    <t>Požgayová Jana</t>
  </si>
  <si>
    <t>Šimková Mária</t>
  </si>
  <si>
    <t>28.11.2016</t>
  </si>
  <si>
    <t>FA STU, Bratislava</t>
  </si>
  <si>
    <t xml:space="preserve">Scénografia: Emil Belluš - Projekt ako pocta Emilovi Bellušovi - scénografovi. V priestore Foyer FASTU bolo predvedené performatívne dielo Mauricia Kagela. </t>
  </si>
  <si>
    <t>Mazalán Peter</t>
  </si>
  <si>
    <t>Bytové družstvo, Cyprichova, Bratislava</t>
  </si>
  <si>
    <t>Komplexná obnova bytového domu na Cyprichovej 62-66, Bratislava</t>
  </si>
  <si>
    <t>Uhrík Martin</t>
  </si>
  <si>
    <t>Investor:  nadácia Orange, Bratislava</t>
  </si>
  <si>
    <t>Lavice_Koliba - Oddychové a relaxačné miesto v priestore mestského lesoparku na Kolibe</t>
  </si>
  <si>
    <t>STARZ, Bratislava</t>
  </si>
  <si>
    <t>Výstavba hygienických zariadení na letnom kúpalisku Rosnička</t>
  </si>
  <si>
    <t>19. – 21. 10. 2016</t>
  </si>
  <si>
    <t xml:space="preserve">Stará tržnica, Bratislava </t>
  </si>
  <si>
    <t>Návrh malých showroomov pre predajcov urban marketu - predaj oblečenia a šperkov</t>
  </si>
  <si>
    <t>Žitňanský Márius</t>
  </si>
  <si>
    <t>apríl 2016</t>
  </si>
  <si>
    <t>Investor: Špecializovaná nemocnica sv. Svorada Zobor</t>
  </si>
  <si>
    <t>Zoborský kláštor NKP - konzervácia a asanácia príbytku č.3, 1. etapa - projekt stavebnej obnovy ruiny</t>
  </si>
  <si>
    <t>Chovancová Lýdia</t>
  </si>
  <si>
    <t>Súkromný investor, Liptovská Štiavnica</t>
  </si>
  <si>
    <t>Stavebné úpravy, prístavba a nadstavba rodinného domu</t>
  </si>
  <si>
    <t>Majcher Stanislav</t>
  </si>
  <si>
    <t xml:space="preserve">Súkromný investor, Východná </t>
  </si>
  <si>
    <t>Novostavba rodinného domu, Východná</t>
  </si>
  <si>
    <t>Súkromný investor, Lučenec</t>
  </si>
  <si>
    <t>Novostavba rodinného domu, Lučenec</t>
  </si>
  <si>
    <t>február 2016</t>
  </si>
  <si>
    <t>Mestský úrad, Veľká Ves</t>
  </si>
  <si>
    <t>Rekonštrukcia a modernizácia Domu smútku vo Veľkej Vsi</t>
  </si>
  <si>
    <t>Vráblová Edita</t>
  </si>
  <si>
    <t>Puškár Branislav</t>
  </si>
  <si>
    <t>január 2016</t>
  </si>
  <si>
    <t>Mesto Příbor, ČR</t>
  </si>
  <si>
    <t>Lávka přes řeku Lubinu, Příbor - architektonicko-konštrukčné riešenie novej pešej lávky cez rieku Lubinu. Verejná jednokolová architekt. súťaž</t>
  </si>
  <si>
    <t>Križánková Alžbeta</t>
  </si>
  <si>
    <t>XVX</t>
  </si>
  <si>
    <t>Keppl Julián</t>
  </si>
  <si>
    <t>marec 2016</t>
  </si>
  <si>
    <t>Galéria českého fashion coucilu, Praha</t>
  </si>
  <si>
    <t>Inštalácia výstavy Porcelain Love design by Boris Hanečka - realizácia</t>
  </si>
  <si>
    <t>Investor: Agentúra Evency</t>
  </si>
  <si>
    <t>Chilloud Bar - Sziget  - Lešenárska Inštalácia s barom a oddychovou zónou na festivale SZIGET v Budapešti</t>
  </si>
  <si>
    <t>28.4.-14.05.2016</t>
  </si>
  <si>
    <t>Galéria UMELKA, Bratislava</t>
  </si>
  <si>
    <t>Výstava: Igor Olejár architekt a priatelia...srdcom a prácou blízki...</t>
  </si>
  <si>
    <t>Gáspárová-Illéšová G.</t>
  </si>
  <si>
    <t>XVY</t>
  </si>
  <si>
    <t>jún 2016</t>
  </si>
  <si>
    <t>Súkromný investor, Bratislava</t>
  </si>
  <si>
    <t xml:space="preserve">Novostavba jednopodlažného, rodinného domu v obci Láb </t>
  </si>
  <si>
    <t>Stankoci Ivan</t>
  </si>
  <si>
    <t>XXV</t>
  </si>
  <si>
    <t>Rodinný dom s troma bytovými jednotkami - projekt pre zlúčené územné rozhodnutie a stavebné povolenie</t>
  </si>
  <si>
    <t>Pavúk Ján</t>
  </si>
  <si>
    <t>Obecný úrad Štiavnické Bane</t>
  </si>
  <si>
    <t>Reklamný billboard pre projekt Rekonštrukcia bašty a zriadenie expozície Maximilána Hella,
Štiavnické Bane</t>
  </si>
  <si>
    <t>Ikar, Bratislava</t>
  </si>
  <si>
    <t>Grafický návrh prebalu/ obalu / titulného listu knihy Valerie Bowman – Náhodne grófkou</t>
  </si>
  <si>
    <t>Rudinský Matej</t>
  </si>
  <si>
    <t>Grafický návrh prebalu/ obalu / titulného listu knihy Valerie Bowman – Nečakane vojvodkyňou</t>
  </si>
  <si>
    <t>Grafický návrh prebalu/ obalu / titulného listu knihy Megan Frampton – Falošný vojvoda</t>
  </si>
  <si>
    <t>Grafický návrh prebalu/ obalu / titulného listu knihy Martina Solčanská – Aprílové dievča</t>
  </si>
  <si>
    <t>Vydavateľstvo STU, Bratislava</t>
  </si>
  <si>
    <t xml:space="preserve">Katalóg k projektu Virtuálne dunajské nábrežia - grafická úprava katalógu </t>
  </si>
  <si>
    <t>Zajíček Viliam</t>
  </si>
  <si>
    <t>Novostavba rodinného domu Jarovce - realizačný projekt</t>
  </si>
  <si>
    <t>Czafík Michal</t>
  </si>
  <si>
    <t>Novostavba rodinného domu Devínska Nová Ves - realizačný projekt</t>
  </si>
  <si>
    <t>Novostavba objektu na individuálnu rekreáciu, Bratislava- Dúbravka - realizačný projekt</t>
  </si>
  <si>
    <t>SVÚ, Bratislava</t>
  </si>
  <si>
    <t>Komunikačný dizajn pre Slovenskú výtvarnú úniu - 3x plagát, 3D informačný panel, návrhy a spracovanie pre rôzne druhy tlače</t>
  </si>
  <si>
    <t>Jelenčík Branislav</t>
  </si>
  <si>
    <r>
      <t>X</t>
    </r>
    <r>
      <rPr>
        <sz val="12"/>
        <rFont val="Times New Roman"/>
        <family val="1"/>
        <charset val="238"/>
      </rPr>
      <t>XV</t>
    </r>
  </si>
  <si>
    <t>Firma Ľubica, Bratislava</t>
  </si>
  <si>
    <t>Komunikačný dizajn pre firmu ĽUBICA 3x billboard produktov odevy, obuv OOPP, 2x obálky katalógu, návrhy a spracovanie pre rôzne druhy tlače</t>
  </si>
  <si>
    <t>VERTICAL Industrial, a.s., Bratislava</t>
  </si>
  <si>
    <t>Komunikačný dizajn pre firmu VERTICAL Industrial - návrhy a ich spracovanie pre rôzne druhy tlače, kalendár s banermi, taška kalendárov, PF 2017, inzercia, výlep úžitkového automobilu</t>
  </si>
  <si>
    <t>28.4.2016</t>
  </si>
  <si>
    <t>Obecný úrad Pata</t>
  </si>
  <si>
    <t>Územný plán obce Pata - zmeny a doplnky 01/2016</t>
  </si>
  <si>
    <t>Sopirová Alžbeta</t>
  </si>
  <si>
    <t>24.10.2016</t>
  </si>
  <si>
    <t>Obecný úrad Madunice</t>
  </si>
  <si>
    <t>Územný plán obce Madunice - zmeny a doplnky 03/2016</t>
  </si>
  <si>
    <t>26.9.-19.12.2016</t>
  </si>
  <si>
    <t xml:space="preserve">Reflexie architektúry - dizajn vizuálnej identity a grafické spracovanie pozvánok/plagátov a programu k projektu „Reflexie architektúry“. </t>
  </si>
  <si>
    <t>Bartošová Nina</t>
  </si>
  <si>
    <t>Súkromný investor, Stará Ľubovňa</t>
  </si>
  <si>
    <t>Novostavba víkendovej chatky</t>
  </si>
  <si>
    <t>OZ Zoborský skrášľovací spolok, Nitra-Zobor</t>
  </si>
  <si>
    <t>Náučný chodník Zoborský kláštor: náučné plastové  tabule s grafikou (16 kusov)</t>
  </si>
  <si>
    <t>17.-18.9.2016</t>
  </si>
  <si>
    <t>Letecko modelársky klub Poprad, LET Lomnica, Veľká Lomnica</t>
  </si>
  <si>
    <t>Lietanie pod Vysokými Tatrami, Veľká Lomnica - Vizuálno-technické zabezpečenie leteckého dňa s medzinárodnou účasťou</t>
  </si>
  <si>
    <t>Kumorovitzová Jana</t>
  </si>
  <si>
    <t>18.4.2016</t>
  </si>
  <si>
    <t>Budapest Univerzity of Technology and Econmics, Maďarsko</t>
  </si>
  <si>
    <t>Bytový dom v Bratislave - architektonický návrh /zverejnený na zahraničnej výstave</t>
  </si>
  <si>
    <t>Budiaková Mária</t>
  </si>
  <si>
    <t>XXX</t>
  </si>
  <si>
    <t>Súkromný investor, Rakúsko</t>
  </si>
  <si>
    <t>Návrh a realizácia prekrytia bazénu Schwimmbad, Viedeň</t>
  </si>
  <si>
    <t xml:space="preserve">Návrh a realizácia prekrytia bazénu Hainburg </t>
  </si>
  <si>
    <t>Súkromný investor, Praha</t>
  </si>
  <si>
    <t>Návrh a realizácia prekrytia bazénu Farská ul., Praha</t>
  </si>
  <si>
    <t>Súkromný investor, Purkersdorf, Rakúsko</t>
  </si>
  <si>
    <t>Návrh a realizácia prekrytia bazénu Mayer</t>
  </si>
  <si>
    <t>Ministerstvo zahraničných vecí SR, Bratislava</t>
  </si>
  <si>
    <r>
      <t xml:space="preserve">Presklenie prepojovacej chodby Kongresovej sály MZVa EZ SR - </t>
    </r>
    <r>
      <rPr>
        <sz val="11"/>
        <rFont val="Times New Roman"/>
        <family val="1"/>
        <charset val="238"/>
      </rPr>
      <t>projekt pre zlúčené urbanistické rozhodnutie a stavebné konanie</t>
    </r>
  </si>
  <si>
    <t>XXY</t>
  </si>
  <si>
    <t>Bratislava, Zimný prístav, lodná hala a lodný výťah - urbanisticko-architekt. štúdia -  grafický dizajn posteru</t>
  </si>
  <si>
    <t>Dubiny Martin</t>
  </si>
  <si>
    <t>Mesto Nové Mesto nad Váhom</t>
  </si>
  <si>
    <t>Urbanistická štúdia zóny - areál poľnohospodárskej učilišťa - Nové Mesto nad Váhom</t>
  </si>
  <si>
    <t>Štefancová Lucia</t>
  </si>
  <si>
    <t>XYV</t>
  </si>
  <si>
    <t>Kováč Bohumil</t>
  </si>
  <si>
    <t>Urbanistická štúdia zóny - areál technických služieb mesta - Nové mesto nad Váhom</t>
  </si>
  <si>
    <t xml:space="preserve">Grafický dizajn LOGA ZDRUŽENIA (REA) a PODUJATIA  </t>
  </si>
  <si>
    <t>Rolenčíková Gabriela</t>
  </si>
  <si>
    <t>Ilkovičová Ľubica</t>
  </si>
  <si>
    <t>Ilkovič Ján</t>
  </si>
  <si>
    <t xml:space="preserve">Realizačný projekt rekonštrukcie interiéru hygienického zariadenia v pamiatkovo chránenom objekte FA </t>
  </si>
  <si>
    <t>Kočlík Dušan</t>
  </si>
  <si>
    <t>6.7.2016</t>
  </si>
  <si>
    <t>Stará tržnica, Bratislava</t>
  </si>
  <si>
    <t>Hyperloop "EXPERIENCE" - návrh stanice Hyperloopu v Bratislave a dizajn interiéru formou virtuálnej reality</t>
  </si>
  <si>
    <t>Hanáček Tomáš</t>
  </si>
  <si>
    <t>Ganobjak Michal</t>
  </si>
  <si>
    <t>Hain Vladimír</t>
  </si>
  <si>
    <t>Administratívna budova River Park - projekt a realizácia interiéru</t>
  </si>
  <si>
    <t>Macháčová Klára</t>
  </si>
  <si>
    <t>21.2.2016</t>
  </si>
  <si>
    <t>Obec Selce</t>
  </si>
  <si>
    <t>Materská škola Selce - architektonický návrh</t>
  </si>
  <si>
    <t>Bergerová Katarína</t>
  </si>
  <si>
    <t>Hudec Martin</t>
  </si>
  <si>
    <t>Mesto Semily, ČR</t>
  </si>
  <si>
    <t>Novostavba mateřské školy Pod Vartou v Semilech - medzinárodná architektonická súťaž. Verejná jednokolová architektonická súťaž</t>
  </si>
  <si>
    <t>XYX</t>
  </si>
  <si>
    <t>Výstavný stánok pre fy Europlac na výstave Holz-Handwerk (Norimberk, Nemecko) – realizované dielo</t>
  </si>
  <si>
    <t>Súbor inzercie pre fy EUROPLAC, Tettnang, Nemecko - inzercia v zahraničných odborných časopisoch</t>
  </si>
  <si>
    <t>9.11.-10.11.2016</t>
  </si>
  <si>
    <t>Architect&amp;Work, Berlín, Nemecko</t>
  </si>
  <si>
    <t>Výstavný stánok pre fy Europlac na výstave Architect&amp;Work - realizované dielo</t>
  </si>
  <si>
    <t>12.10.-13.10.2016</t>
  </si>
  <si>
    <t>Architect&amp;Work, Viedeň, Rakúsko</t>
  </si>
  <si>
    <t>Zimný prístav - urbanistická štúdia - grafický dizajn posteru</t>
  </si>
  <si>
    <t>XYY</t>
  </si>
  <si>
    <t>ARVEL, s.r.o., Bratislava</t>
  </si>
  <si>
    <t>Bytový dom Na Hrebienku - architektonicko- urbanictická štúdia, investičný zámer</t>
  </si>
  <si>
    <t>XZV</t>
  </si>
  <si>
    <t>3.6..-17.6.2016</t>
  </si>
  <si>
    <t>Ministerstvo kultúry SR, Bratislava</t>
  </si>
  <si>
    <t>Výstava : Taliansky dizajn na každý deň / kurátorstvo</t>
  </si>
  <si>
    <t>Ordódy Mária</t>
  </si>
  <si>
    <t>8.3.-1.4.2016</t>
  </si>
  <si>
    <t>Palfyho palác, Bratislava</t>
  </si>
  <si>
    <t>Ondrej Bartko - výber z tvorby  - koncepcia výstavy</t>
  </si>
  <si>
    <t>Putrová Eva</t>
  </si>
  <si>
    <t xml:space="preserve">Generálna rekonštrukcia ZU Londýn - architektonicko-urbanictická štúdia, investičný zámer </t>
  </si>
  <si>
    <t>XZZ</t>
  </si>
  <si>
    <t>HENKEL, Bratislava</t>
  </si>
  <si>
    <t>Živé svetelné objekty - dizajn a realizácia 3D objektov v spolupráci s módnym návrhárom Borisom Hanečkom pre módnu show pre firmu Henkel a jej 25. výročie</t>
  </si>
  <si>
    <t>YVV</t>
  </si>
  <si>
    <t>15.4.-30.10.2016</t>
  </si>
  <si>
    <t>Múzeum vo  Svätom Antone</t>
  </si>
  <si>
    <t xml:space="preserve">Vtáky - kolektívna výstava obrazov, kresieb, grafík, sôch, fotografií, exponátov zo zbierok. Vyzvaná účasť na podujatí. </t>
  </si>
  <si>
    <t>Lukáč Milan</t>
  </si>
  <si>
    <t>2.6.-5.9.2016</t>
  </si>
  <si>
    <t>Západoslovenské múzeum , Trnava</t>
  </si>
  <si>
    <t>Iná krajina - más táj. Salón ZVUZS 2016 - kolektívna prezentácia diel maďarských a slovenských výtvarníkov (ZVUZS)</t>
  </si>
  <si>
    <t>Ploczeková Eva</t>
  </si>
  <si>
    <t>17.12.2016</t>
  </si>
  <si>
    <t>Občianske združenie Žime krajšie, Bratislava</t>
  </si>
  <si>
    <t>Originálny hrací prvok "Lev" -  projekt LOPTOŠ</t>
  </si>
  <si>
    <t>Turlíková Zuzana</t>
  </si>
  <si>
    <t>30.9.2016-15.1.2017</t>
  </si>
  <si>
    <t>SBM - Galéria Jozefa Kollára Banská Štiavnica</t>
  </si>
  <si>
    <t>Paralelné svety - kolektívna prezentácia maliarskych a sochárskych diel výtvarníkov, pedagógov ÚVTM FA STU</t>
  </si>
  <si>
    <t>Kubinský Bohuš</t>
  </si>
  <si>
    <t>Kellenberger Martin</t>
  </si>
  <si>
    <t>25.8.-23.9.2016</t>
  </si>
  <si>
    <t>Galéria Slovenského inštitútu v Prahe, ČR</t>
  </si>
  <si>
    <t>Reprezentačná výstava Spolku výtvarníkov: Stretnutie 2016 - II</t>
  </si>
  <si>
    <t>Interiéry predajne YAKUZA, Bory Mall - realizované dielo</t>
  </si>
  <si>
    <t>Interiéry predajne SERGENT MAJOR, Bory Mall - realizované dielo</t>
  </si>
  <si>
    <t>Mesto Levice</t>
  </si>
  <si>
    <t>Kyslíková dráha a jej doplnkové zariadenia - projektová dokumentácia stavby a jej doplnkové zariadenia pre park M.R.Štefánika</t>
  </si>
  <si>
    <t>Polomová Beáta</t>
  </si>
  <si>
    <t>Vojteková Eva</t>
  </si>
  <si>
    <t>8.12.2016-29.1.2017</t>
  </si>
  <si>
    <t xml:space="preserve">Galéria Jána Koniarka, Trnava </t>
  </si>
  <si>
    <t>40 rokov GJK - výročná výstava v priestoroch Galérie Jána Koniarka</t>
  </si>
  <si>
    <t>8.9.-30.9.2016</t>
  </si>
  <si>
    <t>Galéria Statua, Bratislava</t>
  </si>
  <si>
    <t>Pozdrav z prázdnin - kolektívna prezentácia maliarskych a sochárskych diel výtvarníkov, pedagógov ÚVTM FA STU</t>
  </si>
  <si>
    <t>7.4.-29.4.2016</t>
  </si>
  <si>
    <t>Stretnutie 2016 - Členská výstava Spolku výtvarníkov Slovenska</t>
  </si>
  <si>
    <t>Hobor Jozef</t>
  </si>
  <si>
    <t>14.10.2015 - 21.2.2016</t>
  </si>
  <si>
    <t>Galéria umelcov Spiša, Spišská Nová Ves</t>
  </si>
  <si>
    <t>PAPIER KOLE / Slovenská koláž - unikátna výstava slovenskej koláže</t>
  </si>
  <si>
    <t>31.7.-1.8.2016</t>
  </si>
  <si>
    <t>Stará kotolňa FA STU, Bratislava</t>
  </si>
  <si>
    <t>Unterreise - Scénografia spočíva v práci s daným svetlom a digitálnymi projekciami, ktoré rešpektujú priestor a skreslenie obrazu ním spôsobené.</t>
  </si>
  <si>
    <t>august 2016</t>
  </si>
  <si>
    <t>Unicrystal s.r.o., Bratislava</t>
  </si>
  <si>
    <t>Projekt pre realizáciu a samotná realizácia interiéru prevádzky Swarovski - Galéria Mlyny</t>
  </si>
  <si>
    <t>Varga Tibor</t>
  </si>
  <si>
    <t>FASHION LIVE! 2016 - Sprievodná inštalácia v Bory Mall -  architektonická šúdia</t>
  </si>
  <si>
    <t>Tholt Tomáš</t>
  </si>
  <si>
    <t>Šimkovič Vladimír</t>
  </si>
  <si>
    <t>máj 2016</t>
  </si>
  <si>
    <t>Mestský úrad v Žiline</t>
  </si>
  <si>
    <t>Vyhliadková veža na Dubni - súťažný návrh / odmena bez určenia poradia</t>
  </si>
  <si>
    <t>Súkromný investor, Banská Bystrica</t>
  </si>
  <si>
    <t>Interiér apartmánov v Meštianskom dome v Banskej Bystrici - realizácia</t>
  </si>
  <si>
    <t xml:space="preserve">Hlavná Scéna, Stará tržnica Bratislava - návrh a realizácia móla pre prehliadku, backstage a fotosteny. </t>
  </si>
  <si>
    <t>8.12.2016-31.3.2017</t>
  </si>
  <si>
    <t>Múzeum dopravy, Bratislava</t>
  </si>
  <si>
    <t>Industriál očami odborníkov/pamätníkov - Prezentácia na 11 tlačených posteroch formátu 70 x 130 cm + 3 modely študentských projektov konverzií priem. architektúry / kurátorstvo</t>
  </si>
  <si>
    <t>20.9.-13.10.2016</t>
  </si>
  <si>
    <t>Putovná výstava - Laureáti Ceny Dušana Jurkoviča / kurátorka</t>
  </si>
  <si>
    <t>Grafický dizajn katalógu: Dom kultúry Zrkadlový háj, 978-80-227-4537-6</t>
  </si>
  <si>
    <t>Borysko Wanda</t>
  </si>
  <si>
    <t>Vinárčíková Jana</t>
  </si>
  <si>
    <t>Grafický dizajn publikácie: Interiér administratívnych budov, ISBN 978-80-227-4539-1</t>
  </si>
  <si>
    <t>Humajová Zuzana</t>
  </si>
  <si>
    <t>Grafický dizajn publikácie: Interiér administratívnych budov, ISBN 978-80-227-4539-0</t>
  </si>
  <si>
    <t>Vinárčiková Jana</t>
  </si>
  <si>
    <t>7.3.2016</t>
  </si>
  <si>
    <t>Obecný úrad, Hybe</t>
  </si>
  <si>
    <t>Individuálna bytová výstavba Hybe - Zmemny a doplnky ÚP č. 1</t>
  </si>
  <si>
    <t>Súkromný investor, Ružomberok</t>
  </si>
  <si>
    <t>Novostavba rodinného domu, Malatiny p.č. 618</t>
  </si>
  <si>
    <t>15.11.-31.12.2016</t>
  </si>
  <si>
    <t>Galerie Centrum Pivovar, Děčín, ČR</t>
  </si>
  <si>
    <t>STO z ledu ven 2016 - kolektívna výstava</t>
  </si>
  <si>
    <t>Zvonek Miroslav</t>
  </si>
  <si>
    <t>YVX</t>
  </si>
  <si>
    <t>17.5.2016</t>
  </si>
  <si>
    <t>Správa pražských hřbitovů, p.o. Praha, ČR</t>
  </si>
  <si>
    <t xml:space="preserve">Urbanisticko-architektonické  dielo na verejnej anonymnej jednokolovej projektovej urbanisticko-architektonickej súťaži návrhov na rozšírení hřbitova v Hostivaři </t>
  </si>
  <si>
    <t>Janák Michal</t>
  </si>
  <si>
    <t>29.1.2017</t>
  </si>
  <si>
    <t>Mesto Ostende, Belgicko</t>
  </si>
  <si>
    <t xml:space="preserve">Urbanistické dielo : Beachwalk competition Ostend na vyzvanej medzinárodnej urbanisticko-architektonickej súťaži na transformáciu mestskej pláže v Ostende </t>
  </si>
  <si>
    <t>29.1.2016</t>
  </si>
  <si>
    <t>Boháčová Katarína</t>
  </si>
  <si>
    <t>1.12.2016-7.1.2017</t>
  </si>
  <si>
    <t>Villa Pellé - malá galerie, Praha, ČR</t>
  </si>
  <si>
    <t>TOTO ! v Česku - výstava originálov ilustrácií slovenských autorov</t>
  </si>
  <si>
    <t>6.4.-24.4.2016</t>
  </si>
  <si>
    <t>XXV.  Salón 2016  - výstava Salónu Spoločnosti voľných výtvarných umelcov</t>
  </si>
  <si>
    <t>YVY</t>
  </si>
  <si>
    <t>7.7.-18.9.2016</t>
  </si>
  <si>
    <t>Turčianska galéria, Martin</t>
  </si>
  <si>
    <t>6. bienále voľného výtvarného umenia - výberová výstava</t>
  </si>
  <si>
    <t>Šuda Michal</t>
  </si>
  <si>
    <t>15.10.2016-29.1.2017</t>
  </si>
  <si>
    <t>SNM a Spišské múzeum v Levoči</t>
  </si>
  <si>
    <r>
      <t>Hommage to Martin Martincek - unikátna výstava súčasnej fotografie z diel 32 autorov. Vystavené dielo: 1 ks fotografia z cyklu</t>
    </r>
    <r>
      <rPr>
        <sz val="11"/>
        <color rgb="FFFF000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Zvečneniny</t>
    </r>
    <r>
      <rPr>
        <sz val="11"/>
        <color theme="1"/>
        <rFont val="Times New Roman"/>
        <family val="1"/>
        <charset val="238"/>
      </rPr>
      <t xml:space="preserve"> 2004. Kurátor L. Benická</t>
    </r>
  </si>
  <si>
    <t>Stacho Monika</t>
  </si>
  <si>
    <t>10. 9. 2016</t>
  </si>
  <si>
    <t>Múzeum Antická Gerulata Rusovce, Bratislava</t>
  </si>
  <si>
    <t xml:space="preserve">Rímske Hry a Limes Day 2016 - autorské riešenie grafického dizajnu a vizuálnej prezentácie podujatia  Rímske Hry a Limes Day 2016, </t>
  </si>
  <si>
    <t>Gondová Anna</t>
  </si>
  <si>
    <t>YXV</t>
  </si>
  <si>
    <t>Kaplnka - INTERIÉR, Dom  Rafael, Bratislava - Petržalka</t>
  </si>
  <si>
    <t>Závodný Ľubomír</t>
  </si>
  <si>
    <t>Polygrafické stredisko UK, Bratislava</t>
  </si>
  <si>
    <t>Izotopová geológia I, Stabilné izotopy, ISBN 978-80-223-3722-6</t>
  </si>
  <si>
    <t>Huraiová Petra</t>
  </si>
  <si>
    <t xml:space="preserve">Grafický dizajn publikácie: Petrológia magmatických hornín, ISBN 978-223-3723-6 </t>
  </si>
  <si>
    <t>19.5.2016</t>
  </si>
  <si>
    <t>Márai - Omyl, projekt  pracoval s priestorom opustenej starej kotolne na FASTU. Predloha Máraiovej poviedky Omyl tu slúžila ako hlavná myšlienka v narábaní s geniom loci tohto starého interiéru</t>
  </si>
  <si>
    <t>11.7.2016</t>
  </si>
  <si>
    <t>Debarierizácia priestorov FA STU v Bratislave</t>
  </si>
  <si>
    <t>Andráš Milan</t>
  </si>
  <si>
    <t>3.11.-13.11.2016</t>
  </si>
  <si>
    <t>Grafický dizajn a identita k výstave - Dizajn v pohybe / pozvánka, plagát, diplom</t>
  </si>
  <si>
    <t xml:space="preserve">Industriál očami odborníkov/pamätníkov - dizajn grafického spracovania výstavných posterov k výstave </t>
  </si>
  <si>
    <t>16.6.2016</t>
  </si>
  <si>
    <t>Grafický dizajn pozvánky výstavy: Zaľudnená architektúra-modely významných diel slovenskej architektúry 20. stor.</t>
  </si>
  <si>
    <t>Grafický dizajn spracovanie výstavných panelov, plagátu a pozvánky putovnej výstavy: Laureáti Ceny Dušana Jurkoviča</t>
  </si>
  <si>
    <t xml:space="preserve">Eximbanka SR, Bratislava </t>
  </si>
  <si>
    <t>Pamätný grafický list "SLOVENSKO" pri príležitosti slovenského predsedníctva v Rade EU</t>
  </si>
  <si>
    <t>YXY</t>
  </si>
  <si>
    <t>9.7.-6.8.2016</t>
  </si>
  <si>
    <t>Medialia Gallery, New York, USA</t>
  </si>
  <si>
    <t>Medzinárodná výberová výstava: MICROUNIVERSE/ Drawings, collages, prints and medallic art by gallery artist</t>
  </si>
  <si>
    <t>YXZ</t>
  </si>
  <si>
    <t xml:space="preserve">Interiér reštaurácie  Soho, Aupark Bratislava - realizácia </t>
  </si>
  <si>
    <t>Polakovič Štefan</t>
  </si>
  <si>
    <t>YYV</t>
  </si>
  <si>
    <t>24.8.2016</t>
  </si>
  <si>
    <t>Mestký úrad,  Nitra</t>
  </si>
  <si>
    <t>Dostavba areálu letného kúpaliska Sihoť s celoročným využitím - návrh architektonicko-urban. riešenia/ odmena v súťaži</t>
  </si>
  <si>
    <t>Bátor Jozef</t>
  </si>
  <si>
    <t>21.9.-30.11.2016</t>
  </si>
  <si>
    <t>Kurátorský projekt a realizácia výstavy Canbridge - expozícia umeleckých inštalácií, ktorá vznikla v rámci projektu Canstarter</t>
  </si>
  <si>
    <t>Kúpele Lúčky, a.s.</t>
  </si>
  <si>
    <t>Rozšírenie Aqua Vital Parku - Lúčky, pre KÚPELE LÚČKY a.s. - novostavba</t>
  </si>
  <si>
    <t>21.7.-14.8.2016</t>
  </si>
  <si>
    <t>Dvorana Ministerstva kultúry SR, Bratislava</t>
  </si>
  <si>
    <t>Odtiene milosrdenstva - výstava kresťanských výtvarníkov, významná prehliadka slovenského sakrálneho umenia</t>
  </si>
  <si>
    <t>27.8.-3.9.2016</t>
  </si>
  <si>
    <t>Kunstdorf Dúbravica</t>
  </si>
  <si>
    <t>Návrh a realizácia krajinného priestoru okolo sauny - podujatie v krajinnom priestore Kunstdorf v Dúbravici</t>
  </si>
  <si>
    <t>19.4.-29.4.2016</t>
  </si>
  <si>
    <t>Obchodná na Obchodnej 2015 - výtvarno priestorové riešenie výstavy</t>
  </si>
  <si>
    <t>Brašeň Michal</t>
  </si>
  <si>
    <t>Merkator 2 a.s., Bratislava</t>
  </si>
  <si>
    <t>Športovo - kongresový areál Šamorín - architektonický návrh a realizácia</t>
  </si>
  <si>
    <t>12.5.-12.7.2016</t>
  </si>
  <si>
    <t>TOTO ! je galéria, Bratislava</t>
  </si>
  <si>
    <t>Rodinné záležitosti - 2 kolekcie, dvoch výtvarníkov - otca a syna</t>
  </si>
  <si>
    <t>Mestský úrad v Trnave</t>
  </si>
  <si>
    <t>Architekt.-urbanistická štúdia koncepcie architektonicko-priestorového dotvorenia mestských priestorov MPR a OP Trnava</t>
  </si>
  <si>
    <t>Ondrejková Zuzana</t>
  </si>
  <si>
    <t>Gregor Pavel</t>
  </si>
  <si>
    <t>Gregorová Jana</t>
  </si>
  <si>
    <t>Prezentácia archeologickej lokality - karner Trnava</t>
  </si>
  <si>
    <t>Petrášová Silvia</t>
  </si>
  <si>
    <t>Mesto Banská Bystrica</t>
  </si>
  <si>
    <t xml:space="preserve">Návrh: Obnova vojenského cintorína z 1. svetovej vojny v Banskej Bystrici - Majeri,  na verejnej anonymnej architektonickej súťaži </t>
  </si>
  <si>
    <t>Schleicher Alexander</t>
  </si>
  <si>
    <t>10.06.2016</t>
  </si>
  <si>
    <t xml:space="preserve">Návrh vyhliadkovej veže na Dubni, na verejnej anonymnej architektonickej súťaži s medzinárodnou účasťou, overené SKA </t>
  </si>
  <si>
    <t>15.02.-16.02.2016</t>
  </si>
  <si>
    <t>Návrh nového objektu  MŠ Selce na verejnej anonymnej architektonickej súťaži, s medzinárodnou účasťou, overené SKA</t>
  </si>
  <si>
    <t>18.1.2016</t>
  </si>
  <si>
    <t>Obec, Nižný Orlík</t>
  </si>
  <si>
    <t>Projekt pre stavebné povolenie - zlepšenie miestnych základných služieb v obci</t>
  </si>
  <si>
    <t>INOVATICA, s.r.o., Malacky</t>
  </si>
  <si>
    <t>Rozšírenie športovo-relaxačného zariadenia, horská chata pod Čertovicou/ exteriér-interiér - realizácia</t>
  </si>
  <si>
    <t>Investor: Ing. Matej Géci, Liptovský Mikuláš</t>
  </si>
  <si>
    <t>Rodinné domy Nová Palúdzka - nová zástavba rodinných domov</t>
  </si>
  <si>
    <t>máj 2017</t>
  </si>
  <si>
    <t>Súkromný investor, Kristiansand, Nórsko</t>
  </si>
  <si>
    <t>Architektonická štúdia revitalizácie objektu a areálu sýpky „Kunstsilo“</t>
  </si>
  <si>
    <t>Jančok Martin</t>
  </si>
  <si>
    <t>YYX</t>
  </si>
  <si>
    <t>Súbor katalógov pre fy EUROPLAC, Tettnang Nemecko - kompletný grafický layout 6-tich katalógov</t>
  </si>
  <si>
    <t>27.5.-29.5.2016</t>
  </si>
  <si>
    <t>Zámok Mikulov, ČR</t>
  </si>
  <si>
    <t>Festival art dizajnu:  Křehký Mikulov</t>
  </si>
  <si>
    <t>14.12.2016-1.10.2017</t>
  </si>
  <si>
    <t>Slovenské národné múzeum, Bratislavský hrad, Bratislava</t>
  </si>
  <si>
    <t>KELTI Z BRATISLAVY - autorské riešenie architektonického a priestorového konceptu a následná realizácia výstavy Kelti z Bratislavy (AR)</t>
  </si>
  <si>
    <t>Belláková Eva</t>
  </si>
  <si>
    <t>YYY</t>
  </si>
  <si>
    <t>KELTI Z BRATISLAVY - autorské riešenie grafického konceptu a vizuálnej prezentácie výstavy Kelti z Bratislavy (dizajn)</t>
  </si>
  <si>
    <t>4.8.-28.8.2016</t>
  </si>
  <si>
    <t>SNM, Lapidárium, Bratislava</t>
  </si>
  <si>
    <t>Contatti / Kontakty, Bratislava - Perugia. Bilaterálna výstava talianskych a slovenských umelcov - vyzvaná účasť</t>
  </si>
  <si>
    <t>27.5.-16.7.2016</t>
  </si>
  <si>
    <t>Tranzit.sk, Bratislava</t>
  </si>
  <si>
    <t xml:space="preserve">Areál zdravia. Opustená (re)kreácia na Zlatých pieskoch - projekt Malý/veľký svet </t>
  </si>
  <si>
    <t>Zaiček Martin</t>
  </si>
  <si>
    <t>9.8.-28.8.2016</t>
  </si>
  <si>
    <t>Slovenská medaila 2010-2015  II. Sochy, objekty, reliéfy a kresby - samostatná výstava sochárov</t>
  </si>
  <si>
    <t>október 2016</t>
  </si>
  <si>
    <t>Investor: CENTRADE, a.s., Digital Park II, Bratislava</t>
  </si>
  <si>
    <t>Obnova fasád a strešného plášťa NKP Tepláreň I, na Čulenovej ulici v Bratislave (historickej budovy Jurkovičovej teplárne)</t>
  </si>
  <si>
    <t>Pauliny Pavol</t>
  </si>
  <si>
    <t>7.6.-12.6.2016</t>
  </si>
  <si>
    <t>Bratislava Design Week</t>
  </si>
  <si>
    <t xml:space="preserve">Misbehaved – generatívny návrhový proces. Projekt Misbehaved vznikol ako výskum generatívnych procesov v navrhovaní. </t>
  </si>
  <si>
    <t>Danubia Invest, a.s. Bratislava</t>
  </si>
  <si>
    <t>Danubia Park Čunovo - dokumentácia pre územné rozhodnutie</t>
  </si>
  <si>
    <t>Šranko Richard</t>
  </si>
  <si>
    <t>14.03.2016</t>
  </si>
  <si>
    <t>MČ Bratislava -  Staré Mesto</t>
  </si>
  <si>
    <t>Urbanisticko-architektonické  dielo na verejnej anonymnej architektonicko-urbanistickej súťaži na riešenie verejných priestorov Šafárikovho námestia a Fajnorovho nábrežia, overené SKA</t>
  </si>
  <si>
    <t>26.01.2016</t>
  </si>
  <si>
    <t>Slovenská národná galéria, Bratislava</t>
  </si>
  <si>
    <t>Architektonické dielo na medzinárodnej neanonymnej ideovej súťaži SNG v Bratislave na výber výstavného projektu expozície na 15. medzinárodnom bienále architektúry v Benátkach 2016 v pavilóne ČR a SR.</t>
  </si>
  <si>
    <t>8.6.-12.6.2016</t>
  </si>
  <si>
    <t>BADW 2016 : Výstava priemyselného dizajnu nábytku a tvorby dizajn.dvojice "Kontrast" / Dušan Kočlík a Pavol Rapco</t>
  </si>
  <si>
    <t>január 2017</t>
  </si>
  <si>
    <t>Sokel - návrh expozície v Pavilóne Českej a Slovenskej republiky na 15. Bienále architektúry  v Benátkach 2017</t>
  </si>
  <si>
    <t>YYZ</t>
  </si>
  <si>
    <t>Sokel - návrh expozície v Pavilóne Českej a Slovenskej republiky na 15. Bienále architektúry  v Benátkach 2016</t>
  </si>
  <si>
    <t>13.12.2016-30.4.2017</t>
  </si>
  <si>
    <t>Múzeum mesta Bratislavy, Bratislava</t>
  </si>
  <si>
    <t>ČO SA ROZBILO V PREŠPORSKÝCH DOMÁCNOSTIACH - autorské riešenie grafického dizajnu a vizuálnej prezentácie výstavy Čo sa rozbilo v prešporských domácnostiach</t>
  </si>
  <si>
    <t>YZV</t>
  </si>
  <si>
    <t>Rodinný dom s garážou, Mudroňova, Bratislava - realizácia</t>
  </si>
  <si>
    <t>Tema B, Bratislava</t>
  </si>
  <si>
    <t>Apollo towers - Architektonicko- urbanictická štúdia, investičný zámer</t>
  </si>
  <si>
    <t>29.7.2016</t>
  </si>
  <si>
    <t>Návštevnícke centrum Kalvária, Banská Štiavnica</t>
  </si>
  <si>
    <t>Jezuiti a Kalvária v Banskej Štiavnici - kurátorka stálej expozície Jezuiti v Banskej Štiavnici</t>
  </si>
  <si>
    <t>Vošková Katarína</t>
  </si>
  <si>
    <t>Súkromný investor, Bánovce nad Bebravou</t>
  </si>
  <si>
    <t>Polyfunkčný dom Hollyhouse - realizácia</t>
  </si>
  <si>
    <t>16.6.-23.6.2016</t>
  </si>
  <si>
    <t>Najlepší z najlepších – 10 rokov súťaže Isover / prezentované víťazné návrhy slovenských kôl medzinárodnej študentskej anonymnej súťaže Isover Multi-Comfort House Student Contest za posledných 10 rokov</t>
  </si>
  <si>
    <t>Výstava: Dizajn v pohybe - výtvarno priestorové riešnie výstavy</t>
  </si>
  <si>
    <t>EXIDE Slovakia, s.r.o.VERTICAL Industrial, a.s., Bratislava</t>
  </si>
  <si>
    <t>Príležitostné tlače pre firmu EXIDE Slovensko s.r.o. - návrhy a ich spracovanie pre rôzne typy tlače, 6x emblém, pečiatka, 6x pamätnych listov pre partnerov, 37 produktových pamätných listov, 1x samolepka - všetko  k 15. výročiu založenia firmy</t>
  </si>
  <si>
    <t>Slovenská technická univerzita, Bratislava</t>
  </si>
  <si>
    <t>Grafický dizajn publikácie: Dizajn v pohybe, ISBN 978-80-227-4608-3</t>
  </si>
  <si>
    <t>5.10.2016</t>
  </si>
  <si>
    <t>Územný plán obce Štiavnické Bane - koncept riešenia</t>
  </si>
  <si>
    <t>3.11.-10.11.2016</t>
  </si>
  <si>
    <t>České veľvyslanectvo v Budapešti, Maďarsko</t>
  </si>
  <si>
    <t>Významné diela krajinnej architektúry – súčasný stav a a možnosti ich obnovy / kurátorstvo</t>
  </si>
  <si>
    <t>YZX</t>
  </si>
  <si>
    <t>4.5.2016-10.5.2016</t>
  </si>
  <si>
    <t>Palazzo Vecchio, Florencia, Taliansko</t>
  </si>
  <si>
    <t xml:space="preserve">La Veduta di Bratislava a Palazzo Vecchio a Firenze – e la sua storia nascosta - autorské riešenie grafického dizajnu a vizuálnej prezentácie výstavy a konferencie La Veduta di Bratislava a Palazzo Vecchio a Firenze </t>
  </si>
  <si>
    <t>7.7.2016 -31.10.2017</t>
  </si>
  <si>
    <t>MANU - Museo Archeologico Nazionale dell'Umbria, Perugia, Taliansko</t>
  </si>
  <si>
    <t xml:space="preserve">CELTI DI BRATISLAVA - KELTI Z BRATISLAVY- autorské riešenie grafického konceptu výstavy Kelti z Bratislavy, prebiehajúcej v MANU - Museo Archeologico Nazionale dell'Umbria </t>
  </si>
  <si>
    <t>8.10.-28.10.2016</t>
  </si>
  <si>
    <t>Galerie U Ní, Mikulov, ČR</t>
  </si>
  <si>
    <t>Miroslav Zvonek - 13 zastavení ... aneb něco málo  o tvorbě MZ - autorská výstava</t>
  </si>
  <si>
    <t>IBG,  s. r. o., Bratislava + Budapešť</t>
  </si>
  <si>
    <t>Komunikačný dizajn pre firmu IBG - návrhy a ich spracovanie pre rôzne druhy tlače, produktový list, výlep automobilu, úpravu interiéru, showroomu, 2x inzercia v magazínoch, kalendár na rok 2017</t>
  </si>
  <si>
    <t>9.9.-11.9.2016</t>
  </si>
  <si>
    <t>Tatranská Bukovina - Poľana Glodówka, Poľsko</t>
  </si>
  <si>
    <t>Vikingský mužský kostým Variaga/ Zlot Slowian i Wikingów "Góra Peruna"</t>
  </si>
  <si>
    <t>Tatai Patara, Maďarsko</t>
  </si>
  <si>
    <t>Historický mužský uhorský kostým vytvorený na základe štúdia dobových nálezov a malieb zachovaných strihových predlôh</t>
  </si>
  <si>
    <t>20.10.-4.11.2016</t>
  </si>
  <si>
    <t>Galéria SAS, Bratislava</t>
  </si>
  <si>
    <t>Cena profesora Jozefa Lacka / kurátorstvo</t>
  </si>
  <si>
    <t>Oravcová Eva</t>
  </si>
  <si>
    <t>YZY</t>
  </si>
  <si>
    <t>2017</t>
  </si>
  <si>
    <t>Istro production s.r.o, Bratislava</t>
  </si>
  <si>
    <t>Cena pre Auto roka 2016 - skulptúra cca 30 x 30 cm z vrstiev akrylátových platní s laserovým motívom dizajnérskej skice</t>
  </si>
  <si>
    <t>Pekník Radovan</t>
  </si>
  <si>
    <t>ZVV</t>
  </si>
  <si>
    <t xml:space="preserve">Baláž Martin </t>
  </si>
  <si>
    <t>23.9.-31.10.2016</t>
  </si>
  <si>
    <t>Muzeum Dr. Bohuslava Horáka v Rokycanech, ČR</t>
  </si>
  <si>
    <t>8. Rokycanské bienále grafiky - zahraničná medzinárodná súťažná prehliadka / ocenenie : certifikát Rokycanského bienále grafiky</t>
  </si>
  <si>
    <t>ZVX</t>
  </si>
  <si>
    <t>Urbanisticko-architektonické  dielo na verejnej anonymnej jednokolovej projektovej urbanisticko-architektonickej súťaži návrhov na rozšírení hřbitova v Hostivaři / 2. cena</t>
  </si>
  <si>
    <t>Majzlanová Daniela</t>
  </si>
  <si>
    <t>Urbanisticko-architektonické  dielo na verejnej anonymnej jednokolovej projektovej urbanisticko-architektonickej súťaži návrhov na rozšírení hřbitova v Hostivaři / 1. cena</t>
  </si>
  <si>
    <t>Bakyta Róbert</t>
  </si>
  <si>
    <t>23.1.-30.1.2016</t>
  </si>
  <si>
    <t>New Plymouth, Nový Zéland</t>
  </si>
  <si>
    <t>Te Kupenga International Biennial Stone Sculpture Symposium 2016 - zahraničná výstava výsledkov zo sochárskeho sympózia</t>
  </si>
  <si>
    <t>Dostavba areálu MZVa EZ SR, Pražská 7 - Nominácie: CEZAAR, ARCH, Cena Dušana Jurkoviča, Cena Stavba Roka, Cena rektora STU</t>
  </si>
  <si>
    <t>ZVY</t>
  </si>
  <si>
    <t>Crafting Plastics! Studio, Bratislava</t>
  </si>
  <si>
    <t xml:space="preserve">Collection 1 - návrh a vývoj okuliarových rámov z bioplastu. Ocenenie: BADW Awards 2016:  Hlavná cena Divoká karta od Nadácie Tatra Banka; Startup Awards 2016, Bratislava:  jeden z troch finálových projektov v kategórii Art &amp;Design.
</t>
  </si>
  <si>
    <t>Dubiš Matej</t>
  </si>
  <si>
    <t>28.9.2016</t>
  </si>
  <si>
    <t xml:space="preserve">Hudba dneška v SNG, Babylonská veža - Inscenácia spočívala  v uvedení diel  Mauricia Kagela a Meredith Monk v priestoroch SNG v stálej expozícii gotického umenia v Esterházyho paláci. </t>
  </si>
  <si>
    <t>11.5.-10.7.2016</t>
  </si>
  <si>
    <t>Mestský úrad, Žilina</t>
  </si>
  <si>
    <t>Balustráda na Farských schodoch, Žilina-inštalácia vo verejnom priestore /Národná cena za experimentálny komunikačný dizajn 2016</t>
  </si>
  <si>
    <t>Lényi Peter</t>
  </si>
  <si>
    <t>6.10.2016</t>
  </si>
  <si>
    <t>Slovenská komora architektov, Bratislava</t>
  </si>
  <si>
    <t>Lávka a prístrešok na Straníku / Cena za architektúru CEZAR 2016 v kategórii exteriér</t>
  </si>
  <si>
    <t>Kancelária NR SR, Bratislava</t>
  </si>
  <si>
    <t>Baroková záhrada - sadové úpravy v areáli Bratislavského hradu časť SO2.C13 - realizácia</t>
  </si>
  <si>
    <t>4.5.-31.5.2016</t>
  </si>
  <si>
    <t>Stará radnica, Modra</t>
  </si>
  <si>
    <t>Výstava: Modra-Lipová aleja. Variabilná architektonická mikroštruktúra pre mesto Modra</t>
  </si>
  <si>
    <t>ZXV</t>
  </si>
  <si>
    <t>23.11.2016</t>
  </si>
  <si>
    <t>Vizuál medzin. konferencie UNESCO,  pre MZV SR - 4 dizajny vizuálnej komunikácie-baner, pozvánka, poster + návrhy a spracovanie pre rôzne typy tlače</t>
  </si>
  <si>
    <t>ZXY</t>
  </si>
  <si>
    <t>26.9.2016</t>
  </si>
  <si>
    <t xml:space="preserve">Mesto Trnava </t>
  </si>
  <si>
    <t>Dielo krajinnej architektúry na verejnej anonymnej Urbanisticko-architektonickej a krajinárskej súťaži : Obnova Ružového parku v Trnave / 2. cena</t>
  </si>
  <si>
    <t>ZYV</t>
  </si>
  <si>
    <t>Mestská časť Bratislava - Vajnory</t>
  </si>
  <si>
    <t xml:space="preserve">Športová hala Vajnory - súťažný  návrh architektonického riešenia športovej haly / 2. cena </t>
  </si>
  <si>
    <t>Dostavba areálu letného kúpaliska Sihoť s celoročným využitím - súťažný návrh architektonicko-urban. riešenia/ 2. cena v súťaži</t>
  </si>
  <si>
    <t xml:space="preserve"> 2016</t>
  </si>
  <si>
    <t>Žilina-Bulvár - súťažný návrh / 3. cena</t>
  </si>
  <si>
    <t>Žilina-Bulvár - súťažný návrh / 2. cena</t>
  </si>
  <si>
    <t>Verejný priestor na Šafárikovom námestí - súťažný návrh / 1. cena</t>
  </si>
  <si>
    <t>Dostavba areálu letného kúpaliska Sihoť s celoročným využitím - súťažný návrh architektonicko-urban. riešenia/ 1. cena v súťaži</t>
  </si>
  <si>
    <t>Jarabiny Invest, a.s., Bratislava</t>
  </si>
  <si>
    <t>Obytný súbor Jarabiny - dokumentácia pre stavebné povolenie</t>
  </si>
  <si>
    <t>07.03.-20.04.2016</t>
  </si>
  <si>
    <t>Starland Holding a.s., Bratislava</t>
  </si>
  <si>
    <t>Architektonický  návrh Rezidenčnej zóny VI.A.3, Triblavina na vyzvanej urbanisticko-architektonickej súťaži s medzinárodnou účasťou / 2. miesto</t>
  </si>
  <si>
    <t>15.12.2015-15.1.2016</t>
  </si>
  <si>
    <t>Slovenský inštitút v Budapešti, Pince galéria, Budapešť, Maďarsko</t>
  </si>
  <si>
    <t>Výstava: FENOMÉN FEIGLEROVCI Bratislavskí architekti, stavitelia a stavební podnikatelia / kurátorstvo</t>
  </si>
  <si>
    <t>Pohaničová Jana</t>
  </si>
  <si>
    <t>ZYX</t>
  </si>
  <si>
    <t>12.12.-31.12.2016</t>
  </si>
  <si>
    <t>Výstavná sieň Ostrihom, Maďarsko</t>
  </si>
  <si>
    <t xml:space="preserve">Výstava: NA SPOLOČNÝCH ZÁKLADOCH: Feiglerovci a architektúra 19. storočia v Bratislave a Ostrihome  </t>
  </si>
  <si>
    <t>Výstava: OD HEFELEHO PO JURKOVIČA dlhé storočie v architektúre na Slovensku, výstavný projekt 2x DLHÉ STOROČIE / kurátorstvo</t>
  </si>
  <si>
    <t>február-október 2016</t>
  </si>
  <si>
    <t>Interiéry sídla pre fy Europlac europlacHOUSE - realizované dielo</t>
  </si>
  <si>
    <t>30.6.-18.9.2016</t>
  </si>
  <si>
    <t>Landesgalerie Burgenland, Eisenstadt, Rakúsko</t>
  </si>
  <si>
    <t>Modern Art Slovakia. Kunst aus Trnava - zahraničná výstava 44 umelcov zo Slovenska</t>
  </si>
  <si>
    <t>archicontest.net, Paríž, Francúzsko</t>
  </si>
  <si>
    <t>Architektonický návrh ART ACADEMY na medzinárodnej  verejnej anonymnej architektonickej súťaži:                                                             PARIS: ART à MONTPARNASSE / získané ocenenie: odmena</t>
  </si>
  <si>
    <t>Materská škola v Semiloch - súťažný návrh / 3. cena</t>
  </si>
  <si>
    <t>Mesto Červený Kostelec, ČR</t>
  </si>
  <si>
    <t>Verejný priestor medzi školami v Červeném Kostelci - súťažný návrh / 1. cena</t>
  </si>
  <si>
    <t>24.5.-29.5.2016</t>
  </si>
  <si>
    <t>DAAD, Bratislava</t>
  </si>
  <si>
    <t>Festival  Dni architektúry a dizajnu/DAAD - projekt</t>
  </si>
  <si>
    <t>ZYY</t>
  </si>
  <si>
    <t>30.11.-21.12.2016</t>
  </si>
  <si>
    <t>Osemnásť je nás - výstava  18 finalistov vybraných odbornou porotou na VI.  Bienále voľného výtvarného umenia</t>
  </si>
  <si>
    <t>Slovenská medaila 2010-2015/ The Slovak Medal - Jubilejná 5. súborná výstava Združenia medailérov Slovenska usporiadaná pri príležitosti 25. výročia založenia.</t>
  </si>
  <si>
    <t>Hlavné  mesto SR, Bratislava</t>
  </si>
  <si>
    <t>NKP Hrad Devín, sprístupnenie Horného hradu verejnosti, II. Etapa - projekt pre realizáciu</t>
  </si>
  <si>
    <t>september-december 2017</t>
  </si>
  <si>
    <t>YIT Slovakia a.s., Bratislava</t>
  </si>
  <si>
    <t>Urbanisticko-architektonický návrh na vyzvanej medzinárodnej urbanisticko-architektonickej súťaži návrhov územia bývalej továrne Cvernovka v stupni štúdie / 3. miesto</t>
  </si>
  <si>
    <t>september-december 2016</t>
  </si>
  <si>
    <t>6.-12.7.2016</t>
  </si>
  <si>
    <t>Mestský úrad, Poprad</t>
  </si>
  <si>
    <t>Verejné viacpodlažné parkovisko, Rastislavova ul. Juh III., Poprad / 1. miesto</t>
  </si>
  <si>
    <t>11.5.-27.5.2016</t>
  </si>
  <si>
    <t>Alfonz Torma - vtedy a dnes : transformácie záhradnej architetúry v období 1976-2016 / kurátorstvo</t>
  </si>
  <si>
    <t>Kristiánová Katarína</t>
  </si>
  <si>
    <t>6.4.-9.4.2016</t>
  </si>
  <si>
    <t>Incheba Expo Aréna, Bratislava</t>
  </si>
  <si>
    <t>Výstavné stánky pre SKA a FA STU na výstave CONECO - ocenenie Zlatý Leonardo 2016</t>
  </si>
  <si>
    <t>Salcer Igor</t>
  </si>
  <si>
    <t>13.9.-16.10.2016</t>
  </si>
  <si>
    <t>Radnica mesta Roquebrune Cap Martin, Francúzsko</t>
  </si>
  <si>
    <t>Les journées de L´ART-BRE - medzinárodná sochárska výstava, organizovaná pod záštitou jeho veličenstva princa Alberta II z Monaca</t>
  </si>
  <si>
    <t>ZYZ</t>
  </si>
  <si>
    <t>6.9.2--16.9.2016</t>
  </si>
  <si>
    <t>Fidem Art Medal World Congress, Ghent, Belgicko</t>
  </si>
  <si>
    <t xml:space="preserve">FIDEM XXXIV 2016  -  medzinárodná výstava  Exhibition Medals and Contemporary Art  </t>
  </si>
  <si>
    <t>Súkromný investor, Bernolákovo</t>
  </si>
  <si>
    <t>Rodinný dom „Dom v Dome“ , Bernolákovo - nominácia na EU Prize for Contemporary
Architecture – Mies van der Rohe Award 2017 a v užšom výbere Piranesi Award 2016</t>
  </si>
  <si>
    <t>24.3.2016</t>
  </si>
  <si>
    <t>Opera národního divadla, Praha, ČR</t>
  </si>
  <si>
    <t xml:space="preserve">Opera Národního divadla, Praha, titul: Juliette (Snář) – Bohuslav Martinu - scénografia spočívala vo vytvorení niekoľkých scén so zavesenými kulisami z povraziska. Využívalo sa aj javiskové prepadlisko a hydraulické stoly. </t>
  </si>
  <si>
    <t>19.10.-14.11.2016</t>
  </si>
  <si>
    <t>Slovenský inštitút, Berlín, Nemecko</t>
  </si>
  <si>
    <t>Das beste, was wir zu Hause haben - premiérovo vystavený špecifický výber z projektu Obchodná,
Rámované fotografie (digitálne tlače), chronológie výkladov č. 31 a 55.</t>
  </si>
  <si>
    <t>Pozorovateľňa vtáctva DUNA, Dunajská hrádza, extravilán obce Kalinkovo / ocenenie</t>
  </si>
  <si>
    <t>Boleš Martin</t>
  </si>
  <si>
    <t>Šíp Lukáš</t>
  </si>
  <si>
    <t>Kotradyová Veronika</t>
  </si>
  <si>
    <t>január-marec 2016</t>
  </si>
  <si>
    <t>eVolo Magazine, New York, USA</t>
  </si>
  <si>
    <t>The Plantage Skyhanger / eVolo 2016 Skyscraper Competition - architektonicko-koncepčný návrh medzinárodnej online súťaže.</t>
  </si>
  <si>
    <t>Vydavateľstvo DAXE, Bratislava</t>
  </si>
  <si>
    <t>ŠŤASTENKO a ZLOMOR - autorské ilustrácie knihy pre deti a mládež</t>
  </si>
  <si>
    <t>ZZV</t>
  </si>
  <si>
    <t>3.3.-15.5.2015</t>
  </si>
  <si>
    <t>Galéria Silencium, Paneurópska VŠ, Bratislava</t>
  </si>
  <si>
    <t>Hrdinovia iba spia..... Sleeping Heroes - samostatná profilová výstava</t>
  </si>
  <si>
    <t>Dizajn v pohybe - medzinárodná výstava / kurátorstvo</t>
  </si>
  <si>
    <t>ZZX</t>
  </si>
  <si>
    <t>28.9.2016-29.1.2017</t>
  </si>
  <si>
    <t>Východoslovenská galéria, Košice</t>
  </si>
  <si>
    <t>LEVEL - autorská výstava Moniky a Bohuša Kubinských. Interaktívna inštalácia, pokračovanie site-specific inštalácií pre konkrétny priestor</t>
  </si>
  <si>
    <t>ZZY</t>
  </si>
  <si>
    <t>20.11.2016</t>
  </si>
  <si>
    <t>Banská St a nica Contemporary, Banská Štiavnica</t>
  </si>
  <si>
    <t>EXXKLUZIV - interaktívny projekt. Umelecká tvorba z perspektívy happeningu a politicky angažovaného umenia</t>
  </si>
  <si>
    <t>5.5.-26.6.2016</t>
  </si>
  <si>
    <t>Oravská galéria, Dolný Kubín</t>
  </si>
  <si>
    <t>Spev sveta - samostatná autorská výstava</t>
  </si>
  <si>
    <t>2.6.-5.6.2016</t>
  </si>
  <si>
    <t>Kraftwerk Berlin, Nemecko</t>
  </si>
  <si>
    <t>Flowers for Slovakia: Pass it on – kurátorský projekt výstavného cyklu - významné medzinárodné podujatie prezentované v renomovaných inštitúciach v zahraničí</t>
  </si>
  <si>
    <t>Lipková Michala</t>
  </si>
  <si>
    <t>ZZZ</t>
  </si>
  <si>
    <t>9.9.2016</t>
  </si>
  <si>
    <t>Litva, Kaunas</t>
  </si>
  <si>
    <t>Kaunas Photo 2016 - prezentácia projektu Obchodná, na vyzvanie festivalu Kaunas Photo 2016. Hlavný kurátor Mindaugas  Kavaliauskas.  200 špeciálne vybratých fotografií na tému Flanuers</t>
  </si>
  <si>
    <t>28. 9. - 18. 11. 2016</t>
  </si>
  <si>
    <t>Kremnica, NBS - Múzeum mincí a medailí Kremnica</t>
  </si>
  <si>
    <t>Výstava - Slovenská medaila 2010-2015 - vystavených 14 diel</t>
  </si>
  <si>
    <t>Řehák, Ivan, akad. soch.</t>
  </si>
  <si>
    <t>ZYV/podujatie</t>
  </si>
  <si>
    <t>21. 7. - 14. 8. 2016</t>
  </si>
  <si>
    <t>Bratislava, Dvorana Ministerstva kultúry SR</t>
  </si>
  <si>
    <t>Výstava - Odtiene milosrdenstva - vystavené 2 diela</t>
  </si>
  <si>
    <t>6. 9. - 16. 9. 2016</t>
  </si>
  <si>
    <t>Driebergen-Rijsenburg (Holandsko), FIDEM</t>
  </si>
  <si>
    <t>Výstava - Art medalworld congress FIDEM XXXIV 2016  - vystavené 1 dielo</t>
  </si>
  <si>
    <t>ZYZ/dielo</t>
  </si>
  <si>
    <t>5. 2. - 29. 2. 2016</t>
  </si>
  <si>
    <t>Budapešť, A Magyar Képző- és Iparművészek Szövetsége Galériája</t>
  </si>
  <si>
    <t>Výstava - A Duna, Moldva, Visztula mentéről - Éremművészek és műveik - vystavených 23 diel</t>
  </si>
  <si>
    <t>ZYX/podujatie</t>
  </si>
  <si>
    <t>Marec 2016</t>
  </si>
  <si>
    <t>Praha, Pražská mincovna</t>
  </si>
  <si>
    <t>Kronika česká Václava Hájka z Libočan, 475. výročí vydání. Zlatý pamětní medailon 1/2 Oz cyklu Kalendárium 2016</t>
  </si>
  <si>
    <t>ZZZ/dielo</t>
  </si>
  <si>
    <t>Kronika česká Václava Hájka z Libočan, 475. výročí vydání. Stříbrný pamětní medailon 1 Oz cyklu Kalendárium 2016</t>
  </si>
  <si>
    <t>6. 4. - 24. 4. 2016</t>
  </si>
  <si>
    <t>Bratislava, Galéria SVÚ</t>
  </si>
  <si>
    <t>Výstava - XXV. Salón 2016 - vystavené 1 dielo</t>
  </si>
  <si>
    <t>Pribiš, Miroslav, akad. soch.</t>
  </si>
  <si>
    <t>YVY/podujatie</t>
  </si>
  <si>
    <t>16. 4. - 30. 9. 2016</t>
  </si>
  <si>
    <t>Svätý Anton, Múzeum vo Svätom Antone</t>
  </si>
  <si>
    <t>Výstava - Vtáky - vystavené 1 dielo</t>
  </si>
  <si>
    <t>YVV/podujatie</t>
  </si>
  <si>
    <t>1. 6. - 29. 6. 2016</t>
  </si>
  <si>
    <t>Bratislava, Galéria RTVS</t>
  </si>
  <si>
    <t>Výstava - Na spoločných vlnách - vystavené 1 dielo</t>
  </si>
  <si>
    <t>Október 2016</t>
  </si>
  <si>
    <t>Bratislava, O2 Slovakia s.r.o.</t>
  </si>
  <si>
    <t>Návrh administratívnych priestorov - O2 Bratislava -architektonická štúdia</t>
  </si>
  <si>
    <t>Pilař, Pavol, Mgr. art. Ing. - Ruhig, Roman, Ing - Bránický, Filip, Ing. - Kiabová, Eva, Ing.</t>
  </si>
  <si>
    <t>YYV/dielo</t>
  </si>
  <si>
    <t>23. 6. - 26. 6. 2016</t>
  </si>
  <si>
    <t>Trenčianske Teplice, IFF - Art in Park</t>
  </si>
  <si>
    <t>Výstava - SCI-ARCH Architektúra sci-fi filmov alebo realita budúcnosti? - kurátorstvo</t>
  </si>
  <si>
    <t>Pilař, Pavol, Mgr. art. Ing. - Klikáč, Jakub, Ing. arch.</t>
  </si>
  <si>
    <t>13. 9. - 18. 9. 2016</t>
  </si>
  <si>
    <t>Piešťany, Dom umenia</t>
  </si>
  <si>
    <t>Schody - nový priestor</t>
  </si>
  <si>
    <t>YVV/dielo</t>
  </si>
  <si>
    <t>30. 11. 2016</t>
  </si>
  <si>
    <t>Bratislava, ADIDAS Group</t>
  </si>
  <si>
    <t>Showroom ADIDAS - výtvarné riešenie, návrh a realizácia</t>
  </si>
  <si>
    <t>Bratislava, Súkromný investor</t>
  </si>
  <si>
    <t>Návrh rodinného domu, Klenová ul., Bratislava - projekt</t>
  </si>
  <si>
    <t>YYX/dielo</t>
  </si>
  <si>
    <t>6. 4. - 9. 4. 2016</t>
  </si>
  <si>
    <t>Bratislava, Coneco, Incheba</t>
  </si>
  <si>
    <t>Výstavný pavilón SvF STU, CONECO 2016 - výtvarné riešenie, návrh a realizácia</t>
  </si>
  <si>
    <t>Pilař, Pavol, Mgr. art. Ing. - Bránický, Filip, Ing.</t>
  </si>
  <si>
    <t>YYY/dielo</t>
  </si>
  <si>
    <t>10. 6. - 15. 6. 2016</t>
  </si>
  <si>
    <t>Bratislava, VŠMU</t>
  </si>
  <si>
    <t>VŠMU-EU Stage</t>
  </si>
  <si>
    <t xml:space="preserve">Pilař, Pavol, Mgr. art. Ing. </t>
  </si>
  <si>
    <t>YXV/dielo</t>
  </si>
  <si>
    <t>September 2016</t>
  </si>
  <si>
    <t>Komplexný návrh a realizácia prestavby bytu, interiéru bytu a zariaďovacích predmetov - Pražská ul., Bratislava</t>
  </si>
  <si>
    <t>YZV/dielo</t>
  </si>
  <si>
    <t>Máj 2016</t>
  </si>
  <si>
    <t>Stupava, Súkromný investor</t>
  </si>
  <si>
    <t>Komplexný návrh a realizácia interiéru kaviarne - Kafé Kulturák Stupava</t>
  </si>
  <si>
    <t>3. 6. 2016</t>
  </si>
  <si>
    <t>Stupava, Komorné divadlo</t>
  </si>
  <si>
    <t>Divadelná hra Feydeau, George: Smoliar - scénografia a výtvarné riešenie</t>
  </si>
  <si>
    <t>YZV/podujatie</t>
  </si>
  <si>
    <t>7. 6. - 3. 7. 2016</t>
  </si>
  <si>
    <t>Trnava, Mestské zásahy Trnava</t>
  </si>
  <si>
    <t>Výstava - Mestské zásahy Trnava 2016, Vaše nápady pre lepšie mesto - vystavená architektonická štúdia</t>
  </si>
  <si>
    <t>Nádaská, Zuzana, Ing. arch. PhD. - Michalko, Jozef, Ing. arch. - Staněková, Kristína, Ing. arch.</t>
  </si>
  <si>
    <t>YYV/podujatie</t>
  </si>
  <si>
    <t>Bratislava, Slovenská národná galéria</t>
  </si>
  <si>
    <t>Cesta za svetlom - Bienále architektúry 2016 - súťažný výtvarný a koncepčný návrh česko-slovenského pavilónu</t>
  </si>
  <si>
    <t>Nádaská, Zuzana, Ing. arch. PhD. - Kubišová, Margita, Ing. arch. PhD.</t>
  </si>
  <si>
    <t>ZYY/dielo</t>
  </si>
  <si>
    <t>1. 6. - 17. 6. 2016</t>
  </si>
  <si>
    <t>Bratislava, Galéria architektúry SAS</t>
  </si>
  <si>
    <t>Výstava - Architektúra a outdoorové aktivity - kurátorstvo</t>
  </si>
  <si>
    <t>Nádaská, Zuzana, Ing. arch. PhD.</t>
  </si>
  <si>
    <t>YXY/podujatie</t>
  </si>
  <si>
    <t>Výstava - Architektúra novej doby  - kurátorstvo</t>
  </si>
  <si>
    <t>Mellner, Dušan, Ing. arch. PhD. - Borecká, Eva, Ing. arch. PhD.</t>
  </si>
  <si>
    <t>December 2016</t>
  </si>
  <si>
    <t>Žilina, Mestský úrad v Žiline</t>
  </si>
  <si>
    <t>Vyhliadková veža na Dubni - architektonický súťažný návrh</t>
  </si>
  <si>
    <t>Kuráň, Jozef, Ing. Ing. arch. Mgr. art. - Frič, Vincent, Ing. arch.</t>
  </si>
  <si>
    <t>17. 10. - 28. 10. 2016</t>
  </si>
  <si>
    <t>Bratislava, Výstavný priestor SvF STU</t>
  </si>
  <si>
    <t>Výstava - Tvorba a stavba 2015/2016 - kurátorstvo</t>
  </si>
  <si>
    <t>Kuráň, Jozef, Ing. Ing. arch. Mgr. art.</t>
  </si>
  <si>
    <t>YXV/podujatie</t>
  </si>
  <si>
    <t>4. 4. - 10. 4. 2016</t>
  </si>
  <si>
    <t>Výstava - Obnova a ochrana pamiatok  - kurátorstvo</t>
  </si>
  <si>
    <t>26. 9. - 7. 10. 2016</t>
  </si>
  <si>
    <t>Výstava - Nové trendy v navrhovaní bytových domov na Slovensku  - kurátorstvo</t>
  </si>
  <si>
    <t>Výstava - Efektívna architektúra  - kurátorstvo</t>
  </si>
  <si>
    <t>Výstava - Petržalka City revitalizácia bývania - kurátorstvo</t>
  </si>
  <si>
    <t>Kubišová, Margita, Ing. arch. PhD. - Nádaská, Zuzana, Ing. arch. PhD.</t>
  </si>
  <si>
    <t>YYY/podujatie</t>
  </si>
  <si>
    <t>Výstava - Architektúra v horskom prostredí  - kurátorstvo</t>
  </si>
  <si>
    <t>Kubišová, Margita, Ing. arch. PhD.</t>
  </si>
  <si>
    <t>20. 5. - 20. 6. 2016</t>
  </si>
  <si>
    <t>Modra, Malokarpatské osvetové stredisko</t>
  </si>
  <si>
    <t>Výstava - Architektúra vo viniciach  - kurátorstvo</t>
  </si>
  <si>
    <t>Borecká, Eva, Ing. arch. PhD.</t>
  </si>
  <si>
    <t xml:space="preserve">Bratislava, Coneco Racioenergia 2016, Incheba </t>
  </si>
  <si>
    <t>Výstava - Pozemné stavby a architektúra  - kurátorstvo</t>
  </si>
  <si>
    <t>Bauer, Peter, Ing. arch.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</si>
</sst>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;#,##0"/>
    <numFmt numFmtId="166" formatCode="_-* #,##0.00\ &quot;Sk&quot;_-;\-* #,##0.00\ &quot;Sk&quot;_-;_-* &quot;-&quot;??\ &quot;Sk&quot;_-;_-@_-"/>
  </numFmts>
  <fonts count="42" x14ac:knownFonts="1">
    <font>
      <sz val="12"/>
      <name val="Times New Roman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sz val="8"/>
      <name val="Times New Roman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</font>
    <font>
      <sz val="11.5"/>
      <name val="Times New Roman"/>
      <family val="1"/>
      <charset val="238"/>
    </font>
    <font>
      <sz val="48"/>
      <name val="Times New Roman"/>
      <family val="1"/>
      <charset val="238"/>
    </font>
    <font>
      <sz val="12"/>
      <name val="Times New Roman"/>
      <charset val="238"/>
    </font>
    <font>
      <b/>
      <sz val="11.5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Calibri"/>
      <family val="2"/>
      <charset val="238"/>
    </font>
    <font>
      <sz val="11"/>
      <name val="Times New Roman"/>
      <family val="1"/>
      <charset val="238"/>
    </font>
    <font>
      <sz val="36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Times New Roman"/>
      <charset val="238"/>
    </font>
    <font>
      <sz val="12"/>
      <color theme="1"/>
      <name val="Times New Roman"/>
      <family val="1"/>
    </font>
    <font>
      <sz val="12"/>
      <name val="Calibri"/>
      <family val="2"/>
      <charset val="238"/>
      <scheme val="minor"/>
    </font>
    <font>
      <sz val="9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2"/>
      <name val="Calibri"/>
      <family val="2"/>
      <charset val="238"/>
    </font>
    <font>
      <sz val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8"/>
      <color indexed="81"/>
      <name val="Tahoma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BF8F"/>
        <bgColor rgb="FF000000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8080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CCCCFF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7C80"/>
        <bgColor rgb="FF000000"/>
      </patternFill>
    </fill>
    <fill>
      <patternFill patternType="solid">
        <fgColor rgb="FF66FFFF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79998168889431442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9" fontId="16" fillId="0" borderId="0" applyFont="0" applyFill="0" applyBorder="0" applyAlignment="0" applyProtection="0"/>
    <xf numFmtId="0" fontId="22" fillId="0" borderId="0"/>
    <xf numFmtId="0" fontId="24" fillId="0" borderId="0"/>
    <xf numFmtId="0" fontId="24" fillId="0" borderId="0"/>
    <xf numFmtId="0" fontId="24" fillId="0" borderId="0"/>
    <xf numFmtId="0" fontId="28" fillId="0" borderId="0"/>
    <xf numFmtId="0" fontId="19" fillId="0" borderId="0"/>
    <xf numFmtId="0" fontId="7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2" fillId="0" borderId="0"/>
    <xf numFmtId="0" fontId="2" fillId="0" borderId="0"/>
    <xf numFmtId="44" fontId="9" fillId="0" borderId="0" applyFont="0" applyFill="0" applyBorder="0" applyAlignment="0" applyProtection="0"/>
    <xf numFmtId="0" fontId="19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</cellStyleXfs>
  <cellXfs count="78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/>
    <xf numFmtId="0" fontId="8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4" xfId="0" applyBorder="1" applyAlignment="1">
      <alignment horizontal="center"/>
    </xf>
    <xf numFmtId="0" fontId="0" fillId="0" borderId="1" xfId="0" applyBorder="1" applyAlignment="1"/>
    <xf numFmtId="0" fontId="9" fillId="0" borderId="1" xfId="0" applyFont="1" applyBorder="1"/>
    <xf numFmtId="0" fontId="0" fillId="0" borderId="0" xfId="0" applyBorder="1" applyAlignment="1"/>
    <xf numFmtId="0" fontId="9" fillId="0" borderId="0" xfId="0" applyFont="1"/>
    <xf numFmtId="0" fontId="0" fillId="0" borderId="0" xfId="0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/>
    <xf numFmtId="0" fontId="13" fillId="0" borderId="0" xfId="0" applyFont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4" xfId="0" applyFont="1" applyBorder="1"/>
    <xf numFmtId="0" fontId="0" fillId="0" borderId="7" xfId="0" applyBorder="1"/>
    <xf numFmtId="0" fontId="0" fillId="0" borderId="8" xfId="0" applyBorder="1"/>
    <xf numFmtId="0" fontId="12" fillId="0" borderId="0" xfId="0" applyFont="1" applyBorder="1" applyAlignment="1">
      <alignment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Border="1"/>
    <xf numFmtId="0" fontId="9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1" xfId="0" applyFill="1" applyBorder="1"/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 applyBorder="1"/>
    <xf numFmtId="0" fontId="14" fillId="2" borderId="1" xfId="0" applyFont="1" applyFill="1" applyBorder="1"/>
    <xf numFmtId="0" fontId="0" fillId="2" borderId="1" xfId="0" applyFill="1" applyBorder="1"/>
    <xf numFmtId="0" fontId="9" fillId="0" borderId="4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/>
    <xf numFmtId="0" fontId="9" fillId="0" borderId="1" xfId="0" applyFont="1" applyFill="1" applyBorder="1"/>
    <xf numFmtId="0" fontId="0" fillId="0" borderId="7" xfId="0" applyFill="1" applyBorder="1"/>
    <xf numFmtId="0" fontId="9" fillId="0" borderId="4" xfId="0" applyFont="1" applyFill="1" applyBorder="1"/>
    <xf numFmtId="0" fontId="0" fillId="0" borderId="8" xfId="0" applyFill="1" applyBorder="1"/>
    <xf numFmtId="0" fontId="9" fillId="0" borderId="0" xfId="0" applyFont="1" applyFill="1" applyBorder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4" fillId="0" borderId="0" xfId="0" applyFont="1" applyFill="1" applyBorder="1"/>
    <xf numFmtId="0" fontId="0" fillId="0" borderId="4" xfId="0" applyFill="1" applyBorder="1"/>
    <xf numFmtId="0" fontId="9" fillId="2" borderId="1" xfId="0" applyFont="1" applyFill="1" applyBorder="1"/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9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4" xfId="0" applyFont="1" applyBorder="1"/>
    <xf numFmtId="0" fontId="14" fillId="0" borderId="15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31" xfId="0" applyBorder="1" applyAlignment="1">
      <alignment horizontal="center" vertical="center" wrapText="1"/>
    </xf>
    <xf numFmtId="0" fontId="0" fillId="0" borderId="4" xfId="0" applyBorder="1" applyAlignment="1"/>
    <xf numFmtId="0" fontId="0" fillId="0" borderId="14" xfId="0" applyBorder="1"/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/>
    <xf numFmtId="0" fontId="9" fillId="0" borderId="16" xfId="0" applyFont="1" applyBorder="1"/>
    <xf numFmtId="0" fontId="0" fillId="0" borderId="14" xfId="0" applyFill="1" applyBorder="1"/>
    <xf numFmtId="0" fontId="9" fillId="0" borderId="14" xfId="0" applyFont="1" applyFill="1" applyBorder="1" applyAlignment="1">
      <alignment horizontal="center" vertical="center"/>
    </xf>
    <xf numFmtId="0" fontId="0" fillId="0" borderId="15" xfId="0" applyFill="1" applyBorder="1"/>
    <xf numFmtId="0" fontId="9" fillId="0" borderId="16" xfId="0" applyFont="1" applyFill="1" applyBorder="1" applyAlignment="1">
      <alignment wrapText="1"/>
    </xf>
    <xf numFmtId="0" fontId="9" fillId="0" borderId="14" xfId="0" applyFont="1" applyFill="1" applyBorder="1"/>
    <xf numFmtId="0" fontId="9" fillId="0" borderId="16" xfId="0" applyFont="1" applyFill="1" applyBorder="1"/>
    <xf numFmtId="0" fontId="0" fillId="0" borderId="32" xfId="0" applyBorder="1"/>
    <xf numFmtId="0" fontId="0" fillId="0" borderId="4" xfId="0" applyFill="1" applyBorder="1" applyAlignment="1">
      <alignment wrapText="1"/>
    </xf>
    <xf numFmtId="0" fontId="0" fillId="0" borderId="13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4" fillId="0" borderId="0" xfId="0" applyFont="1"/>
    <xf numFmtId="0" fontId="4" fillId="0" borderId="3" xfId="0" applyFont="1" applyBorder="1" applyAlignment="1">
      <alignment horizontal="left"/>
    </xf>
    <xf numFmtId="0" fontId="9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9" fillId="0" borderId="14" xfId="0" applyFont="1" applyBorder="1" applyAlignment="1">
      <alignment horizontal="center" wrapText="1"/>
    </xf>
    <xf numFmtId="0" fontId="9" fillId="0" borderId="15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164" fontId="14" fillId="2" borderId="4" xfId="0" applyNumberFormat="1" applyFont="1" applyFill="1" applyBorder="1"/>
    <xf numFmtId="164" fontId="14" fillId="2" borderId="1" xfId="0" applyNumberFormat="1" applyFont="1" applyFill="1" applyBorder="1"/>
    <xf numFmtId="164" fontId="0" fillId="2" borderId="4" xfId="0" applyNumberFormat="1" applyFill="1" applyBorder="1"/>
    <xf numFmtId="164" fontId="0" fillId="2" borderId="1" xfId="0" applyNumberFormat="1" applyFill="1" applyBorder="1"/>
    <xf numFmtId="0" fontId="9" fillId="2" borderId="3" xfId="0" applyFont="1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0" fontId="0" fillId="2" borderId="1" xfId="0" applyFill="1" applyBorder="1" applyAlignment="1"/>
    <xf numFmtId="0" fontId="9" fillId="2" borderId="1" xfId="0" applyFont="1" applyFill="1" applyBorder="1" applyAlignment="1"/>
    <xf numFmtId="164" fontId="0" fillId="2" borderId="1" xfId="0" applyNumberFormat="1" applyFill="1" applyBorder="1" applyAlignment="1"/>
    <xf numFmtId="0" fontId="0" fillId="2" borderId="4" xfId="0" applyFill="1" applyBorder="1" applyAlignment="1">
      <alignment horizontal="center"/>
    </xf>
    <xf numFmtId="0" fontId="9" fillId="0" borderId="0" xfId="0" applyFont="1" applyFill="1"/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9" fillId="0" borderId="0" xfId="0" applyFont="1" applyFill="1"/>
    <xf numFmtId="0" fontId="19" fillId="0" borderId="0" xfId="0" applyFont="1"/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20" fillId="0" borderId="0" xfId="0" applyFont="1"/>
    <xf numFmtId="0" fontId="20" fillId="0" borderId="0" xfId="0" applyFont="1" applyAlignment="1">
      <alignment vertical="top" wrapText="1"/>
    </xf>
    <xf numFmtId="3" fontId="21" fillId="0" borderId="0" xfId="0" applyNumberFormat="1" applyFont="1" applyFill="1" applyBorder="1" applyAlignment="1">
      <alignment vertical="top" wrapText="1"/>
    </xf>
    <xf numFmtId="0" fontId="20" fillId="0" borderId="0" xfId="0" applyFont="1" applyBorder="1" applyAlignment="1">
      <alignment vertical="top"/>
    </xf>
    <xf numFmtId="3" fontId="21" fillId="0" borderId="0" xfId="2" applyNumberFormat="1" applyFont="1" applyFill="1" applyBorder="1" applyAlignment="1">
      <alignment vertical="top" wrapText="1"/>
    </xf>
    <xf numFmtId="3" fontId="23" fillId="0" borderId="0" xfId="2" applyNumberFormat="1" applyFont="1" applyFill="1" applyBorder="1" applyAlignment="1">
      <alignment vertical="center" wrapText="1"/>
    </xf>
    <xf numFmtId="3" fontId="21" fillId="0" borderId="0" xfId="2" applyNumberFormat="1" applyFont="1" applyBorder="1" applyAlignment="1">
      <alignment vertical="top" wrapText="1"/>
    </xf>
    <xf numFmtId="3" fontId="21" fillId="0" borderId="0" xfId="2" applyNumberFormat="1" applyFont="1" applyBorder="1" applyAlignment="1">
      <alignment vertical="center" wrapText="1"/>
    </xf>
    <xf numFmtId="3" fontId="21" fillId="0" borderId="0" xfId="3" applyNumberFormat="1" applyFont="1" applyFill="1" applyBorder="1" applyAlignment="1">
      <alignment vertical="center" wrapText="1"/>
    </xf>
    <xf numFmtId="3" fontId="21" fillId="0" borderId="0" xfId="4" applyNumberFormat="1" applyFont="1" applyFill="1" applyBorder="1" applyAlignment="1">
      <alignment vertical="center" wrapText="1"/>
    </xf>
    <xf numFmtId="3" fontId="21" fillId="0" borderId="0" xfId="5" applyNumberFormat="1" applyFont="1" applyFill="1" applyBorder="1" applyAlignment="1">
      <alignment vertical="center" wrapText="1"/>
    </xf>
    <xf numFmtId="0" fontId="20" fillId="0" borderId="0" xfId="0" applyFont="1" applyBorder="1" applyAlignment="1"/>
    <xf numFmtId="0" fontId="11" fillId="0" borderId="0" xfId="0" applyFont="1" applyAlignment="1">
      <alignment vertical="center"/>
    </xf>
    <xf numFmtId="0" fontId="20" fillId="0" borderId="0" xfId="0" applyFont="1" applyBorder="1" applyAlignment="1">
      <alignment vertical="top" wrapText="1"/>
    </xf>
    <xf numFmtId="3" fontId="21" fillId="0" borderId="0" xfId="3" applyNumberFormat="1" applyFont="1" applyFill="1" applyBorder="1" applyAlignment="1">
      <alignment vertical="top" wrapText="1"/>
    </xf>
    <xf numFmtId="3" fontId="21" fillId="0" borderId="0" xfId="4" applyNumberFormat="1" applyFont="1" applyFill="1" applyBorder="1" applyAlignment="1">
      <alignment vertical="top" wrapText="1"/>
    </xf>
    <xf numFmtId="3" fontId="21" fillId="0" borderId="0" xfId="5" applyNumberFormat="1" applyFont="1" applyFill="1" applyBorder="1" applyAlignment="1">
      <alignment vertical="top" wrapText="1"/>
    </xf>
    <xf numFmtId="0" fontId="26" fillId="0" borderId="0" xfId="0" applyFont="1" applyAlignment="1">
      <alignment vertical="top"/>
    </xf>
    <xf numFmtId="0" fontId="27" fillId="0" borderId="0" xfId="0" applyFont="1" applyAlignment="1">
      <alignment horizontal="left" vertical="center"/>
    </xf>
    <xf numFmtId="0" fontId="27" fillId="0" borderId="0" xfId="0" applyFont="1" applyAlignment="1">
      <alignment vertical="top"/>
    </xf>
    <xf numFmtId="0" fontId="0" fillId="0" borderId="0" xfId="0" applyAlignment="1">
      <alignment vertical="center" wrapText="1"/>
    </xf>
    <xf numFmtId="0" fontId="0" fillId="0" borderId="13" xfId="0" applyFill="1" applyBorder="1" applyAlignment="1">
      <alignment horizontal="center" wrapText="1"/>
    </xf>
    <xf numFmtId="0" fontId="0" fillId="0" borderId="47" xfId="0" applyBorder="1" applyAlignment="1">
      <alignment wrapText="1"/>
    </xf>
    <xf numFmtId="0" fontId="0" fillId="0" borderId="48" xfId="0" applyBorder="1" applyAlignment="1">
      <alignment wrapText="1"/>
    </xf>
    <xf numFmtId="0" fontId="0" fillId="0" borderId="33" xfId="0" applyBorder="1"/>
    <xf numFmtId="0" fontId="0" fillId="0" borderId="40" xfId="0" applyBorder="1"/>
    <xf numFmtId="0" fontId="0" fillId="2" borderId="13" xfId="0" applyFill="1" applyBorder="1"/>
    <xf numFmtId="0" fontId="0" fillId="2" borderId="31" xfId="0" applyFill="1" applyBorder="1"/>
    <xf numFmtId="0" fontId="0" fillId="0" borderId="1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3" xfId="0" applyBorder="1"/>
    <xf numFmtId="0" fontId="0" fillId="0" borderId="37" xfId="0" applyBorder="1"/>
    <xf numFmtId="0" fontId="0" fillId="2" borderId="38" xfId="0" applyFill="1" applyBorder="1"/>
    <xf numFmtId="0" fontId="0" fillId="2" borderId="51" xfId="0" applyFill="1" applyBorder="1"/>
    <xf numFmtId="0" fontId="0" fillId="2" borderId="15" xfId="0" applyFill="1" applyBorder="1"/>
    <xf numFmtId="0" fontId="0" fillId="2" borderId="16" xfId="0" applyFill="1" applyBorder="1"/>
    <xf numFmtId="0" fontId="0" fillId="0" borderId="34" xfId="0" applyBorder="1"/>
    <xf numFmtId="0" fontId="0" fillId="2" borderId="14" xfId="0" applyFill="1" applyBorder="1"/>
    <xf numFmtId="0" fontId="0" fillId="2" borderId="11" xfId="0" applyFill="1" applyBorder="1"/>
    <xf numFmtId="0" fontId="0" fillId="2" borderId="39" xfId="0" applyFill="1" applyBorder="1"/>
    <xf numFmtId="164" fontId="0" fillId="2" borderId="13" xfId="0" applyNumberFormat="1" applyFill="1" applyBorder="1"/>
    <xf numFmtId="164" fontId="0" fillId="2" borderId="31" xfId="0" applyNumberFormat="1" applyFill="1" applyBorder="1"/>
    <xf numFmtId="0" fontId="0" fillId="0" borderId="47" xfId="0" applyBorder="1"/>
    <xf numFmtId="0" fontId="0" fillId="0" borderId="48" xfId="0" applyBorder="1"/>
    <xf numFmtId="0" fontId="9" fillId="2" borderId="44" xfId="0" applyFont="1" applyFill="1" applyBorder="1" applyAlignment="1"/>
    <xf numFmtId="0" fontId="9" fillId="2" borderId="52" xfId="0" applyFont="1" applyFill="1" applyBorder="1"/>
    <xf numFmtId="0" fontId="0" fillId="2" borderId="10" xfId="0" applyFill="1" applyBorder="1"/>
    <xf numFmtId="164" fontId="0" fillId="2" borderId="12" xfId="0" applyNumberFormat="1" applyFill="1" applyBorder="1"/>
    <xf numFmtId="0" fontId="0" fillId="0" borderId="47" xfId="0" applyFill="1" applyBorder="1" applyAlignment="1">
      <alignment wrapText="1"/>
    </xf>
    <xf numFmtId="0" fontId="0" fillId="0" borderId="48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40" xfId="0" applyFill="1" applyBorder="1" applyAlignment="1">
      <alignment wrapText="1"/>
    </xf>
    <xf numFmtId="0" fontId="0" fillId="0" borderId="33" xfId="0" applyFill="1" applyBorder="1"/>
    <xf numFmtId="0" fontId="0" fillId="0" borderId="40" xfId="0" applyFill="1" applyBorder="1"/>
    <xf numFmtId="0" fontId="0" fillId="0" borderId="34" xfId="0" applyFill="1" applyBorder="1"/>
    <xf numFmtId="0" fontId="0" fillId="0" borderId="3" xfId="0" applyFill="1" applyBorder="1"/>
    <xf numFmtId="0" fontId="0" fillId="0" borderId="37" xfId="0" applyFill="1" applyBorder="1"/>
    <xf numFmtId="0" fontId="0" fillId="0" borderId="12" xfId="0" applyFill="1" applyBorder="1"/>
    <xf numFmtId="0" fontId="0" fillId="0" borderId="13" xfId="0" applyFill="1" applyBorder="1"/>
    <xf numFmtId="0" fontId="0" fillId="0" borderId="31" xfId="0" applyFill="1" applyBorder="1"/>
    <xf numFmtId="0" fontId="0" fillId="0" borderId="49" xfId="0" applyFill="1" applyBorder="1" applyAlignment="1">
      <alignment horizontal="center" vertical="center" wrapText="1"/>
    </xf>
    <xf numFmtId="0" fontId="0" fillId="2" borderId="41" xfId="0" applyFill="1" applyBorder="1"/>
    <xf numFmtId="0" fontId="9" fillId="2" borderId="43" xfId="0" applyFont="1" applyFill="1" applyBorder="1" applyAlignment="1">
      <alignment horizontal="left" vertical="center"/>
    </xf>
    <xf numFmtId="0" fontId="9" fillId="2" borderId="4" xfId="0" applyFont="1" applyFill="1" applyBorder="1"/>
    <xf numFmtId="0" fontId="0" fillId="0" borderId="33" xfId="0" applyBorder="1" applyAlignment="1">
      <alignment horizontal="center"/>
    </xf>
    <xf numFmtId="0" fontId="0" fillId="2" borderId="40" xfId="0" applyFill="1" applyBorder="1"/>
    <xf numFmtId="0" fontId="9" fillId="0" borderId="33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2" borderId="48" xfId="0" applyFill="1" applyBorder="1"/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31" xfId="0" applyBorder="1" applyAlignment="1">
      <alignment wrapText="1"/>
    </xf>
    <xf numFmtId="0" fontId="0" fillId="2" borderId="37" xfId="0" applyFill="1" applyBorder="1"/>
    <xf numFmtId="0" fontId="0" fillId="2" borderId="11" xfId="0" applyFill="1" applyBorder="1" applyAlignment="1">
      <alignment horizontal="center"/>
    </xf>
    <xf numFmtId="0" fontId="9" fillId="2" borderId="11" xfId="0" applyFont="1" applyFill="1" applyBorder="1"/>
    <xf numFmtId="0" fontId="9" fillId="2" borderId="34" xfId="0" applyFont="1" applyFill="1" applyBorder="1" applyAlignment="1">
      <alignment vertical="center" wrapText="1"/>
    </xf>
    <xf numFmtId="0" fontId="9" fillId="2" borderId="15" xfId="0" applyFont="1" applyFill="1" applyBorder="1"/>
    <xf numFmtId="0" fontId="18" fillId="0" borderId="13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0" fillId="2" borderId="13" xfId="0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24" fillId="0" borderId="0" xfId="0" applyFont="1"/>
    <xf numFmtId="0" fontId="24" fillId="0" borderId="0" xfId="0" applyFont="1" applyAlignment="1">
      <alignment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47" xfId="0" applyFont="1" applyBorder="1" applyAlignment="1">
      <alignment horizontal="center" vertical="center" wrapText="1"/>
    </xf>
    <xf numFmtId="0" fontId="24" fillId="2" borderId="4" xfId="0" applyFont="1" applyFill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center" wrapText="1"/>
    </xf>
    <xf numFmtId="0" fontId="24" fillId="2" borderId="33" xfId="0" applyFont="1" applyFill="1" applyBorder="1" applyAlignment="1">
      <alignment horizontal="left"/>
    </xf>
    <xf numFmtId="0" fontId="24" fillId="2" borderId="1" xfId="0" applyFont="1" applyFill="1" applyBorder="1"/>
    <xf numFmtId="0" fontId="24" fillId="2" borderId="55" xfId="0" applyFont="1" applyFill="1" applyBorder="1"/>
    <xf numFmtId="0" fontId="24" fillId="2" borderId="53" xfId="0" applyFont="1" applyFill="1" applyBorder="1"/>
    <xf numFmtId="0" fontId="24" fillId="2" borderId="1" xfId="1" applyNumberFormat="1" applyFont="1" applyFill="1" applyBorder="1"/>
    <xf numFmtId="164" fontId="24" fillId="2" borderId="1" xfId="0" applyNumberFormat="1" applyFont="1" applyFill="1" applyBorder="1"/>
    <xf numFmtId="164" fontId="24" fillId="2" borderId="55" xfId="0" applyNumberFormat="1" applyFont="1" applyFill="1" applyBorder="1"/>
    <xf numFmtId="0" fontId="24" fillId="0" borderId="33" xfId="0" applyFont="1" applyFill="1" applyBorder="1" applyAlignment="1">
      <alignment horizontal="left" wrapText="1"/>
    </xf>
    <xf numFmtId="0" fontId="24" fillId="0" borderId="1" xfId="1" applyNumberFormat="1" applyFont="1" applyFill="1" applyBorder="1"/>
    <xf numFmtId="164" fontId="24" fillId="0" borderId="1" xfId="0" applyNumberFormat="1" applyFont="1" applyFill="1" applyBorder="1"/>
    <xf numFmtId="164" fontId="24" fillId="0" borderId="40" xfId="0" applyNumberFormat="1" applyFont="1" applyFill="1" applyBorder="1"/>
    <xf numFmtId="164" fontId="24" fillId="0" borderId="33" xfId="0" applyNumberFormat="1" applyFont="1" applyFill="1" applyBorder="1"/>
    <xf numFmtId="164" fontId="24" fillId="0" borderId="8" xfId="0" applyNumberFormat="1" applyFont="1" applyFill="1" applyBorder="1"/>
    <xf numFmtId="0" fontId="24" fillId="0" borderId="33" xfId="0" applyFont="1" applyBorder="1" applyAlignment="1">
      <alignment horizontal="left" wrapText="1"/>
    </xf>
    <xf numFmtId="0" fontId="24" fillId="0" borderId="1" xfId="0" applyFont="1" applyBorder="1"/>
    <xf numFmtId="0" fontId="24" fillId="0" borderId="40" xfId="0" applyFont="1" applyBorder="1"/>
    <xf numFmtId="0" fontId="24" fillId="0" borderId="33" xfId="0" applyFont="1" applyBorder="1"/>
    <xf numFmtId="0" fontId="24" fillId="2" borderId="33" xfId="0" applyFont="1" applyFill="1" applyBorder="1" applyAlignment="1">
      <alignment horizontal="left" wrapText="1"/>
    </xf>
    <xf numFmtId="0" fontId="24" fillId="2" borderId="3" xfId="0" applyFont="1" applyFill="1" applyBorder="1"/>
    <xf numFmtId="0" fontId="24" fillId="2" borderId="37" xfId="0" applyFont="1" applyFill="1" applyBorder="1"/>
    <xf numFmtId="0" fontId="24" fillId="2" borderId="34" xfId="0" applyFont="1" applyFill="1" applyBorder="1"/>
    <xf numFmtId="0" fontId="24" fillId="2" borderId="27" xfId="0" applyFont="1" applyFill="1" applyBorder="1" applyAlignment="1">
      <alignment horizontal="left" wrapText="1"/>
    </xf>
    <xf numFmtId="164" fontId="24" fillId="2" borderId="13" xfId="1" applyNumberFormat="1" applyFont="1" applyFill="1" applyBorder="1"/>
    <xf numFmtId="164" fontId="24" fillId="2" borderId="31" xfId="1" applyNumberFormat="1" applyFont="1" applyFill="1" applyBorder="1"/>
    <xf numFmtId="164" fontId="24" fillId="2" borderId="52" xfId="1" applyNumberFormat="1" applyFont="1" applyFill="1" applyBorder="1"/>
    <xf numFmtId="0" fontId="24" fillId="0" borderId="0" xfId="0" applyFont="1" applyAlignment="1">
      <alignment horizontal="left"/>
    </xf>
    <xf numFmtId="164" fontId="24" fillId="2" borderId="42" xfId="0" applyNumberFormat="1" applyFont="1" applyFill="1" applyBorder="1"/>
    <xf numFmtId="0" fontId="24" fillId="0" borderId="7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24" fillId="2" borderId="8" xfId="0" applyFont="1" applyFill="1" applyBorder="1"/>
    <xf numFmtId="164" fontId="24" fillId="2" borderId="8" xfId="0" applyNumberFormat="1" applyFont="1" applyFill="1" applyBorder="1"/>
    <xf numFmtId="0" fontId="24" fillId="0" borderId="8" xfId="0" applyFont="1" applyBorder="1"/>
    <xf numFmtId="0" fontId="24" fillId="2" borderId="17" xfId="0" applyFont="1" applyFill="1" applyBorder="1"/>
    <xf numFmtId="164" fontId="24" fillId="2" borderId="54" xfId="1" applyNumberFormat="1" applyFont="1" applyFill="1" applyBorder="1"/>
    <xf numFmtId="0" fontId="24" fillId="2" borderId="41" xfId="0" applyFont="1" applyFill="1" applyBorder="1" applyAlignment="1">
      <alignment horizontal="center" vertical="center" wrapText="1"/>
    </xf>
    <xf numFmtId="0" fontId="24" fillId="2" borderId="49" xfId="0" applyFont="1" applyFill="1" applyBorder="1" applyAlignment="1">
      <alignment horizontal="center" vertical="center" wrapText="1"/>
    </xf>
    <xf numFmtId="164" fontId="24" fillId="0" borderId="42" xfId="0" applyNumberFormat="1" applyFont="1" applyFill="1" applyBorder="1"/>
    <xf numFmtId="0" fontId="24" fillId="0" borderId="42" xfId="0" applyFont="1" applyBorder="1"/>
    <xf numFmtId="0" fontId="24" fillId="2" borderId="50" xfId="0" applyFont="1" applyFill="1" applyBorder="1"/>
    <xf numFmtId="164" fontId="24" fillId="2" borderId="43" xfId="1" applyNumberFormat="1" applyFont="1" applyFill="1" applyBorder="1"/>
    <xf numFmtId="164" fontId="24" fillId="2" borderId="53" xfId="0" applyNumberFormat="1" applyFont="1" applyFill="1" applyBorder="1"/>
    <xf numFmtId="0" fontId="11" fillId="0" borderId="0" xfId="0" applyFont="1" applyFill="1" applyBorder="1" applyAlignment="1">
      <alignment wrapText="1"/>
    </xf>
    <xf numFmtId="0" fontId="9" fillId="2" borderId="10" xfId="0" applyFont="1" applyFill="1" applyBorder="1" applyAlignment="1">
      <alignment vertical="center" wrapText="1"/>
    </xf>
    <xf numFmtId="0" fontId="9" fillId="2" borderId="33" xfId="0" applyFont="1" applyFill="1" applyBorder="1" applyAlignment="1">
      <alignment vertical="center" wrapText="1"/>
    </xf>
    <xf numFmtId="0" fontId="29" fillId="0" borderId="4" xfId="0" applyFont="1" applyBorder="1"/>
    <xf numFmtId="0" fontId="0" fillId="3" borderId="4" xfId="0" applyFill="1" applyBorder="1"/>
    <xf numFmtId="0" fontId="0" fillId="3" borderId="1" xfId="0" applyFill="1" applyBorder="1"/>
    <xf numFmtId="0" fontId="29" fillId="2" borderId="1" xfId="0" applyFont="1" applyFill="1" applyBorder="1"/>
    <xf numFmtId="0" fontId="29" fillId="2" borderId="3" xfId="0" applyFont="1" applyFill="1" applyBorder="1"/>
    <xf numFmtId="0" fontId="7" fillId="0" borderId="0" xfId="8"/>
    <xf numFmtId="0" fontId="7" fillId="0" borderId="11" xfId="8" applyBorder="1"/>
    <xf numFmtId="0" fontId="7" fillId="0" borderId="23" xfId="8" applyBorder="1" applyAlignment="1">
      <alignment vertical="center"/>
    </xf>
    <xf numFmtId="0" fontId="9" fillId="0" borderId="8" xfId="8" applyFont="1" applyBorder="1" applyAlignment="1">
      <alignment horizontal="center" vertical="center"/>
    </xf>
    <xf numFmtId="0" fontId="7" fillId="0" borderId="2" xfId="8" applyBorder="1" applyAlignment="1">
      <alignment vertical="center"/>
    </xf>
    <xf numFmtId="0" fontId="7" fillId="0" borderId="9" xfId="8" applyBorder="1" applyAlignment="1">
      <alignment vertical="center"/>
    </xf>
    <xf numFmtId="0" fontId="7" fillId="0" borderId="9" xfId="8" applyBorder="1" applyAlignment="1">
      <alignment horizontal="center" vertical="center"/>
    </xf>
    <xf numFmtId="0" fontId="7" fillId="0" borderId="3" xfId="8" applyBorder="1" applyAlignment="1">
      <alignment horizontal="center" vertical="center" wrapText="1"/>
    </xf>
    <xf numFmtId="0" fontId="9" fillId="0" borderId="3" xfId="8" applyFont="1" applyBorder="1" applyAlignment="1">
      <alignment horizontal="center" vertical="center" wrapText="1"/>
    </xf>
    <xf numFmtId="0" fontId="7" fillId="0" borderId="0" xfId="8" applyAlignment="1">
      <alignment wrapText="1"/>
    </xf>
    <xf numFmtId="0" fontId="7" fillId="0" borderId="17" xfId="8" applyBorder="1"/>
    <xf numFmtId="0" fontId="7" fillId="0" borderId="1" xfId="8" applyBorder="1" applyAlignment="1">
      <alignment horizontal="center"/>
    </xf>
    <xf numFmtId="0" fontId="7" fillId="0" borderId="1" xfId="8" applyBorder="1"/>
    <xf numFmtId="0" fontId="7" fillId="0" borderId="35" xfId="8" applyBorder="1"/>
    <xf numFmtId="0" fontId="9" fillId="2" borderId="1" xfId="8" applyFont="1" applyFill="1" applyBorder="1"/>
    <xf numFmtId="0" fontId="7" fillId="2" borderId="1" xfId="8" applyFill="1" applyBorder="1" applyAlignment="1">
      <alignment horizontal="center"/>
    </xf>
    <xf numFmtId="0" fontId="7" fillId="2" borderId="1" xfId="8" applyFill="1" applyBorder="1"/>
    <xf numFmtId="0" fontId="9" fillId="2" borderId="3" xfId="8" applyFont="1" applyFill="1" applyBorder="1"/>
    <xf numFmtId="0" fontId="7" fillId="2" borderId="3" xfId="8" applyFill="1" applyBorder="1" applyAlignment="1">
      <alignment horizontal="center"/>
    </xf>
    <xf numFmtId="0" fontId="7" fillId="2" borderId="3" xfId="8" applyFill="1" applyBorder="1"/>
    <xf numFmtId="0" fontId="9" fillId="2" borderId="3" xfId="8" applyFont="1" applyFill="1" applyBorder="1" applyAlignment="1">
      <alignment vertical="center" wrapText="1"/>
    </xf>
    <xf numFmtId="0" fontId="9" fillId="2" borderId="5" xfId="8" applyFont="1" applyFill="1" applyBorder="1" applyAlignment="1">
      <alignment vertical="center" wrapText="1"/>
    </xf>
    <xf numFmtId="0" fontId="9" fillId="2" borderId="4" xfId="8" applyFont="1" applyFill="1" applyBorder="1" applyAlignment="1">
      <alignment vertical="center" wrapText="1"/>
    </xf>
    <xf numFmtId="0" fontId="9" fillId="2" borderId="1" xfId="8" applyFont="1" applyFill="1" applyBorder="1" applyAlignment="1">
      <alignment wrapText="1"/>
    </xf>
    <xf numFmtId="0" fontId="7" fillId="0" borderId="0" xfId="8" applyBorder="1"/>
    <xf numFmtId="0" fontId="7" fillId="0" borderId="0" xfId="8" applyBorder="1" applyAlignment="1">
      <alignment horizontal="center"/>
    </xf>
    <xf numFmtId="0" fontId="12" fillId="0" borderId="0" xfId="8" applyFont="1" applyAlignment="1">
      <alignment vertical="center" wrapText="1"/>
    </xf>
    <xf numFmtId="0" fontId="9" fillId="0" borderId="3" xfId="8" applyFont="1" applyBorder="1" applyAlignment="1">
      <alignment horizontal="left" vertical="center"/>
    </xf>
    <xf numFmtId="0" fontId="9" fillId="0" borderId="3" xfId="8" applyFont="1" applyBorder="1" applyAlignment="1">
      <alignment horizontal="center" vertical="center"/>
    </xf>
    <xf numFmtId="0" fontId="9" fillId="0" borderId="0" xfId="8" applyFont="1" applyBorder="1" applyAlignment="1">
      <alignment vertical="center" wrapText="1"/>
    </xf>
    <xf numFmtId="0" fontId="7" fillId="0" borderId="14" xfId="8" applyBorder="1" applyAlignment="1">
      <alignment horizontal="center" vertical="center" wrapText="1"/>
    </xf>
    <xf numFmtId="0" fontId="7" fillId="0" borderId="15" xfId="8" applyBorder="1" applyAlignment="1">
      <alignment horizontal="center" vertical="center" wrapText="1"/>
    </xf>
    <xf numFmtId="0" fontId="7" fillId="0" borderId="16" xfId="8" applyBorder="1" applyAlignment="1">
      <alignment horizontal="center" vertical="center" wrapText="1"/>
    </xf>
    <xf numFmtId="0" fontId="7" fillId="0" borderId="0" xfId="8" applyBorder="1" applyAlignment="1">
      <alignment vertical="center" wrapText="1"/>
    </xf>
    <xf numFmtId="0" fontId="7" fillId="0" borderId="4" xfId="8" applyBorder="1" applyAlignment="1">
      <alignment horizontal="left"/>
    </xf>
    <xf numFmtId="0" fontId="7" fillId="0" borderId="4" xfId="8" applyBorder="1"/>
    <xf numFmtId="164" fontId="7" fillId="0" borderId="4" xfId="8" applyNumberFormat="1" applyBorder="1"/>
    <xf numFmtId="0" fontId="7" fillId="0" borderId="1" xfId="8" applyBorder="1" applyAlignment="1">
      <alignment horizontal="left"/>
    </xf>
    <xf numFmtId="164" fontId="7" fillId="0" borderId="1" xfId="8" applyNumberFormat="1" applyBorder="1"/>
    <xf numFmtId="0" fontId="7" fillId="0" borderId="0" xfId="8" applyAlignment="1">
      <alignment horizontal="left"/>
    </xf>
    <xf numFmtId="0" fontId="1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9" fillId="0" borderId="0" xfId="9" applyFont="1" applyAlignment="1">
      <alignment vertical="center"/>
    </xf>
    <xf numFmtId="0" fontId="4" fillId="0" borderId="0" xfId="9" applyFont="1" applyAlignment="1">
      <alignment vertical="center"/>
    </xf>
    <xf numFmtId="0" fontId="9" fillId="0" borderId="14" xfId="9" applyFont="1" applyBorder="1" applyAlignment="1">
      <alignment horizontal="center" vertical="center" wrapText="1"/>
    </xf>
    <xf numFmtId="0" fontId="9" fillId="0" borderId="15" xfId="9" applyFont="1" applyBorder="1" applyAlignment="1">
      <alignment horizontal="center" vertical="center" wrapText="1"/>
    </xf>
    <xf numFmtId="0" fontId="9" fillId="0" borderId="15" xfId="9" applyFont="1" applyFill="1" applyBorder="1" applyAlignment="1">
      <alignment horizontal="center" vertical="center" wrapText="1"/>
    </xf>
    <xf numFmtId="0" fontId="9" fillId="0" borderId="16" xfId="9" applyFont="1" applyBorder="1" applyAlignment="1">
      <alignment horizontal="center" vertical="center" wrapText="1"/>
    </xf>
    <xf numFmtId="0" fontId="31" fillId="8" borderId="1" xfId="9" applyFont="1" applyFill="1" applyBorder="1" applyAlignment="1">
      <alignment horizontal="left" vertical="center" wrapText="1"/>
    </xf>
    <xf numFmtId="0" fontId="31" fillId="10" borderId="1" xfId="9" applyFont="1" applyFill="1" applyBorder="1" applyAlignment="1">
      <alignment horizontal="left" vertical="center" wrapText="1"/>
    </xf>
    <xf numFmtId="0" fontId="31" fillId="10" borderId="2" xfId="9" applyFont="1" applyFill="1" applyBorder="1" applyAlignment="1">
      <alignment horizontal="center" vertical="center" wrapText="1"/>
    </xf>
    <xf numFmtId="0" fontId="31" fillId="10" borderId="2" xfId="9" applyFont="1" applyFill="1" applyBorder="1" applyAlignment="1">
      <alignment horizontal="center" vertical="center"/>
    </xf>
    <xf numFmtId="0" fontId="31" fillId="10" borderId="32" xfId="9" applyFont="1" applyFill="1" applyBorder="1" applyAlignment="1">
      <alignment horizontal="center" vertical="center" wrapText="1"/>
    </xf>
    <xf numFmtId="0" fontId="31" fillId="10" borderId="32" xfId="9" applyFont="1" applyFill="1" applyBorder="1" applyAlignment="1">
      <alignment horizontal="center" vertical="center"/>
    </xf>
    <xf numFmtId="14" fontId="31" fillId="10" borderId="32" xfId="9" applyNumberFormat="1" applyFont="1" applyFill="1" applyBorder="1" applyAlignment="1">
      <alignment horizontal="center" vertical="center" wrapText="1"/>
    </xf>
    <xf numFmtId="0" fontId="31" fillId="11" borderId="1" xfId="9" applyFont="1" applyFill="1" applyBorder="1" applyAlignment="1">
      <alignment horizontal="center" vertical="center" wrapText="1"/>
    </xf>
    <xf numFmtId="0" fontId="31" fillId="13" borderId="1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vertical="center"/>
    </xf>
    <xf numFmtId="49" fontId="31" fillId="10" borderId="32" xfId="9" applyNumberFormat="1" applyFont="1" applyFill="1" applyBorder="1" applyAlignment="1">
      <alignment horizontal="center" vertical="center" wrapText="1"/>
    </xf>
    <xf numFmtId="0" fontId="4" fillId="0" borderId="0" xfId="9" applyFont="1" applyBorder="1" applyAlignment="1">
      <alignment vertical="center"/>
    </xf>
    <xf numFmtId="0" fontId="9" fillId="0" borderId="0" xfId="9" applyFont="1" applyBorder="1" applyAlignment="1">
      <alignment vertical="center"/>
    </xf>
    <xf numFmtId="0" fontId="9" fillId="0" borderId="4" xfId="9" applyFont="1" applyBorder="1" applyAlignment="1">
      <alignment vertical="center"/>
    </xf>
    <xf numFmtId="0" fontId="31" fillId="8" borderId="1" xfId="9" applyFont="1" applyFill="1" applyBorder="1" applyAlignment="1">
      <alignment horizontal="center" vertical="center" wrapText="1"/>
    </xf>
    <xf numFmtId="0" fontId="31" fillId="8" borderId="1" xfId="9" applyFont="1" applyFill="1" applyBorder="1" applyAlignment="1">
      <alignment horizontal="center" vertical="center"/>
    </xf>
    <xf numFmtId="49" fontId="31" fillId="10" borderId="2" xfId="9" applyNumberFormat="1" applyFont="1" applyFill="1" applyBorder="1" applyAlignment="1">
      <alignment horizontal="center" vertical="center" wrapText="1"/>
    </xf>
    <xf numFmtId="0" fontId="9" fillId="0" borderId="0" xfId="9" applyFont="1"/>
    <xf numFmtId="0" fontId="11" fillId="0" borderId="0" xfId="9" applyFont="1" applyAlignment="1">
      <alignment horizontal="center" wrapText="1"/>
    </xf>
    <xf numFmtId="0" fontId="31" fillId="5" borderId="1" xfId="9" applyFont="1" applyFill="1" applyBorder="1" applyAlignment="1">
      <alignment horizontal="center" vertical="center" wrapText="1"/>
    </xf>
    <xf numFmtId="14" fontId="31" fillId="5" borderId="1" xfId="9" applyNumberFormat="1" applyFont="1" applyFill="1" applyBorder="1" applyAlignment="1">
      <alignment horizontal="center" vertical="center" wrapText="1" shrinkToFit="1"/>
    </xf>
    <xf numFmtId="0" fontId="31" fillId="0" borderId="0" xfId="9" applyFont="1" applyAlignment="1">
      <alignment wrapText="1"/>
    </xf>
    <xf numFmtId="0" fontId="31" fillId="0" borderId="0" xfId="9" applyFont="1"/>
    <xf numFmtId="0" fontId="31" fillId="15" borderId="1" xfId="9" applyFont="1" applyFill="1" applyBorder="1" applyAlignment="1">
      <alignment horizontal="left" vertical="center" wrapText="1"/>
    </xf>
    <xf numFmtId="0" fontId="31" fillId="15" borderId="1" xfId="9" applyFont="1" applyFill="1" applyBorder="1" applyAlignment="1">
      <alignment horizontal="center" vertical="center" wrapText="1"/>
    </xf>
    <xf numFmtId="14" fontId="31" fillId="15" borderId="1" xfId="9" applyNumberFormat="1" applyFont="1" applyFill="1" applyBorder="1" applyAlignment="1">
      <alignment horizontal="center" vertical="center" wrapText="1"/>
    </xf>
    <xf numFmtId="0" fontId="31" fillId="10" borderId="1" xfId="9" applyFont="1" applyFill="1" applyBorder="1" applyAlignment="1">
      <alignment horizontal="center" vertical="center" wrapText="1"/>
    </xf>
    <xf numFmtId="14" fontId="31" fillId="10" borderId="1" xfId="9" applyNumberFormat="1" applyFont="1" applyFill="1" applyBorder="1" applyAlignment="1">
      <alignment horizontal="center" vertical="center" wrapText="1"/>
    </xf>
    <xf numFmtId="0" fontId="31" fillId="0" borderId="0" xfId="9" applyFont="1" applyFill="1"/>
    <xf numFmtId="0" fontId="4" fillId="0" borderId="0" xfId="9" applyFont="1"/>
    <xf numFmtId="0" fontId="31" fillId="15" borderId="1" xfId="0" applyFont="1" applyFill="1" applyBorder="1" applyAlignment="1">
      <alignment horizontal="center" vertical="center" wrapText="1"/>
    </xf>
    <xf numFmtId="0" fontId="31" fillId="15" borderId="1" xfId="9" applyFont="1" applyFill="1" applyBorder="1" applyAlignment="1">
      <alignment horizontal="center" vertical="center"/>
    </xf>
    <xf numFmtId="0" fontId="9" fillId="0" borderId="32" xfId="0" applyFont="1" applyBorder="1"/>
    <xf numFmtId="0" fontId="9" fillId="0" borderId="2" xfId="0" applyFont="1" applyBorder="1"/>
    <xf numFmtId="3" fontId="33" fillId="0" borderId="1" xfId="0" applyNumberFormat="1" applyFont="1" applyBorder="1"/>
    <xf numFmtId="3" fontId="33" fillId="0" borderId="4" xfId="0" applyNumberFormat="1" applyFont="1" applyBorder="1"/>
    <xf numFmtId="3" fontId="30" fillId="0" borderId="1" xfId="12" applyNumberFormat="1" applyFont="1" applyBorder="1"/>
    <xf numFmtId="3" fontId="30" fillId="0" borderId="4" xfId="12" applyNumberFormat="1" applyFont="1" applyBorder="1"/>
    <xf numFmtId="0" fontId="26" fillId="16" borderId="0" xfId="0" applyFont="1" applyFill="1" applyAlignment="1">
      <alignment vertical="top"/>
    </xf>
    <xf numFmtId="0" fontId="0" fillId="0" borderId="13" xfId="0" applyBorder="1" applyAlignment="1">
      <alignment horizontal="center" vertical="center" wrapText="1"/>
    </xf>
    <xf numFmtId="0" fontId="31" fillId="5" borderId="1" xfId="13" applyFont="1" applyFill="1" applyBorder="1" applyAlignment="1">
      <alignment horizontal="left" vertical="center" wrapText="1"/>
    </xf>
    <xf numFmtId="0" fontId="31" fillId="5" borderId="1" xfId="13" applyFont="1" applyFill="1" applyBorder="1" applyAlignment="1">
      <alignment horizontal="center" vertical="center" wrapText="1"/>
    </xf>
    <xf numFmtId="0" fontId="31" fillId="5" borderId="1" xfId="13" applyFont="1" applyFill="1" applyBorder="1" applyAlignment="1">
      <alignment horizontal="center" vertical="center"/>
    </xf>
    <xf numFmtId="0" fontId="31" fillId="6" borderId="1" xfId="13" applyFont="1" applyFill="1" applyBorder="1" applyAlignment="1">
      <alignment horizontal="left" vertical="center" wrapText="1"/>
    </xf>
    <xf numFmtId="0" fontId="31" fillId="6" borderId="1" xfId="13" applyFont="1" applyFill="1" applyBorder="1" applyAlignment="1">
      <alignment horizontal="center" vertical="center" wrapText="1"/>
    </xf>
    <xf numFmtId="0" fontId="31" fillId="6" borderId="1" xfId="13" applyFont="1" applyFill="1" applyBorder="1" applyAlignment="1">
      <alignment horizontal="center" vertical="center"/>
    </xf>
    <xf numFmtId="0" fontId="31" fillId="7" borderId="1" xfId="13" applyFont="1" applyFill="1" applyBorder="1" applyAlignment="1">
      <alignment horizontal="left" vertical="center" wrapText="1"/>
    </xf>
    <xf numFmtId="0" fontId="31" fillId="7" borderId="1" xfId="13" applyFont="1" applyFill="1" applyBorder="1" applyAlignment="1">
      <alignment horizontal="center" vertical="center" wrapText="1"/>
    </xf>
    <xf numFmtId="0" fontId="31" fillId="7" borderId="1" xfId="13" applyFont="1" applyFill="1" applyBorder="1" applyAlignment="1">
      <alignment horizontal="center" vertical="center"/>
    </xf>
    <xf numFmtId="0" fontId="31" fillId="8" borderId="1" xfId="13" applyFont="1" applyFill="1" applyBorder="1" applyAlignment="1">
      <alignment horizontal="center" vertical="center" wrapText="1"/>
    </xf>
    <xf numFmtId="0" fontId="31" fillId="8" borderId="1" xfId="13" applyFont="1" applyFill="1" applyBorder="1" applyAlignment="1">
      <alignment horizontal="center" vertical="center"/>
    </xf>
    <xf numFmtId="0" fontId="31" fillId="9" borderId="1" xfId="13" applyFont="1" applyFill="1" applyBorder="1" applyAlignment="1">
      <alignment horizontal="left" vertical="center" wrapText="1"/>
    </xf>
    <xf numFmtId="0" fontId="31" fillId="9" borderId="1" xfId="13" applyFont="1" applyFill="1" applyBorder="1" applyAlignment="1">
      <alignment horizontal="center" vertical="center" wrapText="1"/>
    </xf>
    <xf numFmtId="0" fontId="31" fillId="9" borderId="1" xfId="13" applyFont="1" applyFill="1" applyBorder="1" applyAlignment="1">
      <alignment horizontal="center" vertical="center"/>
    </xf>
    <xf numFmtId="0" fontId="34" fillId="0" borderId="0" xfId="9" applyFont="1" applyAlignment="1">
      <alignment vertical="center" wrapText="1"/>
    </xf>
    <xf numFmtId="0" fontId="9" fillId="0" borderId="0" xfId="9" applyFont="1" applyAlignment="1">
      <alignment vertical="center" wrapText="1"/>
    </xf>
    <xf numFmtId="0" fontId="31" fillId="11" borderId="1" xfId="13" applyFont="1" applyFill="1" applyBorder="1" applyAlignment="1">
      <alignment horizontal="left" vertical="center" wrapText="1"/>
    </xf>
    <xf numFmtId="0" fontId="31" fillId="11" borderId="1" xfId="13" applyFont="1" applyFill="1" applyBorder="1" applyAlignment="1">
      <alignment horizontal="center" vertical="center" wrapText="1"/>
    </xf>
    <xf numFmtId="0" fontId="31" fillId="11" borderId="1" xfId="13" applyFont="1" applyFill="1" applyBorder="1" applyAlignment="1">
      <alignment horizontal="center" vertical="center"/>
    </xf>
    <xf numFmtId="0" fontId="19" fillId="11" borderId="1" xfId="13" applyFont="1" applyFill="1" applyBorder="1" applyAlignment="1">
      <alignment horizontal="center" vertical="center" wrapText="1"/>
    </xf>
    <xf numFmtId="0" fontId="31" fillId="12" borderId="1" xfId="13" applyFont="1" applyFill="1" applyBorder="1" applyAlignment="1">
      <alignment horizontal="left" vertical="center" wrapText="1"/>
    </xf>
    <xf numFmtId="0" fontId="31" fillId="12" borderId="1" xfId="13" applyFont="1" applyFill="1" applyBorder="1" applyAlignment="1">
      <alignment horizontal="center" vertical="center" wrapText="1"/>
    </xf>
    <xf numFmtId="0" fontId="31" fillId="12" borderId="1" xfId="13" applyFont="1" applyFill="1" applyBorder="1" applyAlignment="1">
      <alignment horizontal="center" vertical="center"/>
    </xf>
    <xf numFmtId="0" fontId="31" fillId="14" borderId="1" xfId="13" applyFont="1" applyFill="1" applyBorder="1" applyAlignment="1">
      <alignment horizontal="left" vertical="center" wrapText="1"/>
    </xf>
    <xf numFmtId="0" fontId="31" fillId="14" borderId="1" xfId="13" applyFont="1" applyFill="1" applyBorder="1" applyAlignment="1">
      <alignment horizontal="center" vertical="center" wrapText="1"/>
    </xf>
    <xf numFmtId="0" fontId="31" fillId="14" borderId="1" xfId="13" applyFont="1" applyFill="1" applyBorder="1" applyAlignment="1">
      <alignment horizontal="center" vertical="center"/>
    </xf>
    <xf numFmtId="0" fontId="31" fillId="5" borderId="1" xfId="14" applyFont="1" applyFill="1" applyBorder="1" applyAlignment="1">
      <alignment horizontal="left" vertical="center" wrapText="1"/>
    </xf>
    <xf numFmtId="0" fontId="31" fillId="5" borderId="1" xfId="0" applyFont="1" applyFill="1" applyBorder="1" applyAlignment="1">
      <alignment horizontal="center" vertical="top" wrapText="1"/>
    </xf>
    <xf numFmtId="0" fontId="31" fillId="5" borderId="1" xfId="0" applyFont="1" applyFill="1" applyBorder="1" applyAlignment="1">
      <alignment horizontal="center" vertical="center" wrapText="1"/>
    </xf>
    <xf numFmtId="0" fontId="31" fillId="5" borderId="1" xfId="14" applyFont="1" applyFill="1" applyBorder="1" applyAlignment="1">
      <alignment horizontal="center" vertical="center"/>
    </xf>
    <xf numFmtId="0" fontId="34" fillId="0" borderId="0" xfId="9" applyFont="1" applyFill="1" applyAlignment="1">
      <alignment wrapText="1"/>
    </xf>
    <xf numFmtId="165" fontId="32" fillId="15" borderId="1" xfId="0" applyNumberFormat="1" applyFont="1" applyFill="1" applyBorder="1" applyAlignment="1">
      <alignment horizontal="center" vertical="center" wrapText="1"/>
    </xf>
    <xf numFmtId="165" fontId="32" fillId="7" borderId="1" xfId="0" applyNumberFormat="1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7" borderId="1" xfId="9" applyFont="1" applyFill="1" applyBorder="1" applyAlignment="1">
      <alignment horizontal="center" vertical="center" wrapText="1"/>
    </xf>
    <xf numFmtId="14" fontId="31" fillId="7" borderId="1" xfId="9" applyNumberFormat="1" applyFont="1" applyFill="1" applyBorder="1" applyAlignment="1">
      <alignment horizontal="center" vertical="center" wrapText="1"/>
    </xf>
    <xf numFmtId="0" fontId="31" fillId="7" borderId="1" xfId="9" applyFont="1" applyFill="1" applyBorder="1" applyAlignment="1">
      <alignment horizontal="left" vertical="center" wrapText="1"/>
    </xf>
    <xf numFmtId="165" fontId="32" fillId="9" borderId="1" xfId="0" applyNumberFormat="1" applyFont="1" applyFill="1" applyBorder="1" applyAlignment="1">
      <alignment horizontal="center" vertical="center" wrapText="1"/>
    </xf>
    <xf numFmtId="0" fontId="31" fillId="9" borderId="1" xfId="0" applyFont="1" applyFill="1" applyBorder="1" applyAlignment="1">
      <alignment horizontal="center" vertical="center" wrapText="1"/>
    </xf>
    <xf numFmtId="14" fontId="31" fillId="9" borderId="1" xfId="13" applyNumberFormat="1" applyFont="1" applyFill="1" applyBorder="1" applyAlignment="1">
      <alignment horizontal="center" vertical="center" wrapText="1"/>
    </xf>
    <xf numFmtId="165" fontId="31" fillId="17" borderId="1" xfId="0" applyNumberFormat="1" applyFont="1" applyFill="1" applyBorder="1" applyAlignment="1">
      <alignment horizontal="center" vertical="center" wrapText="1"/>
    </xf>
    <xf numFmtId="0" fontId="31" fillId="17" borderId="1" xfId="0" applyFont="1" applyFill="1" applyBorder="1" applyAlignment="1">
      <alignment horizontal="center" vertical="center" wrapText="1"/>
    </xf>
    <xf numFmtId="0" fontId="31" fillId="17" borderId="1" xfId="13" applyFont="1" applyFill="1" applyBorder="1" applyAlignment="1">
      <alignment horizontal="center" vertical="center" wrapText="1"/>
    </xf>
    <xf numFmtId="14" fontId="31" fillId="17" borderId="1" xfId="13" applyNumberFormat="1" applyFont="1" applyFill="1" applyBorder="1" applyAlignment="1">
      <alignment horizontal="center" vertical="center" wrapText="1"/>
    </xf>
    <xf numFmtId="165" fontId="32" fillId="11" borderId="1" xfId="0" applyNumberFormat="1" applyFont="1" applyFill="1" applyBorder="1" applyAlignment="1">
      <alignment horizontal="center" vertical="center" wrapText="1"/>
    </xf>
    <xf numFmtId="0" fontId="31" fillId="11" borderId="1" xfId="0" applyFont="1" applyFill="1" applyBorder="1" applyAlignment="1">
      <alignment horizontal="center" vertical="center" wrapText="1"/>
    </xf>
    <xf numFmtId="0" fontId="31" fillId="18" borderId="1" xfId="9" applyFont="1" applyFill="1" applyBorder="1" applyAlignment="1">
      <alignment horizontal="center" vertical="center" wrapText="1"/>
    </xf>
    <xf numFmtId="14" fontId="31" fillId="18" borderId="1" xfId="9" applyNumberFormat="1" applyFont="1" applyFill="1" applyBorder="1" applyAlignment="1">
      <alignment horizontal="center" vertical="center" wrapText="1"/>
    </xf>
    <xf numFmtId="165" fontId="32" fillId="12" borderId="1" xfId="0" applyNumberFormat="1" applyFont="1" applyFill="1" applyBorder="1" applyAlignment="1">
      <alignment horizontal="center" vertical="center" wrapText="1"/>
    </xf>
    <xf numFmtId="0" fontId="31" fillId="12" borderId="1" xfId="0" applyFont="1" applyFill="1" applyBorder="1" applyAlignment="1">
      <alignment horizontal="center" vertical="center" wrapText="1"/>
    </xf>
    <xf numFmtId="0" fontId="31" fillId="19" borderId="1" xfId="9" applyFont="1" applyFill="1" applyBorder="1" applyAlignment="1">
      <alignment horizontal="center" vertical="center" wrapText="1"/>
    </xf>
    <xf numFmtId="14" fontId="31" fillId="19" borderId="1" xfId="9" applyNumberFormat="1" applyFont="1" applyFill="1" applyBorder="1" applyAlignment="1">
      <alignment horizontal="center" vertical="center" wrapText="1"/>
    </xf>
    <xf numFmtId="0" fontId="9" fillId="0" borderId="20" xfId="9" applyFont="1" applyBorder="1" applyAlignment="1">
      <alignment horizontal="center" vertical="center" wrapText="1"/>
    </xf>
    <xf numFmtId="165" fontId="32" fillId="5" borderId="1" xfId="0" applyNumberFormat="1" applyFont="1" applyFill="1" applyBorder="1" applyAlignment="1">
      <alignment horizontal="center" vertical="center" wrapText="1"/>
    </xf>
    <xf numFmtId="14" fontId="32" fillId="5" borderId="1" xfId="0" applyNumberFormat="1" applyFont="1" applyFill="1" applyBorder="1" applyAlignment="1">
      <alignment horizontal="center" vertical="center"/>
    </xf>
    <xf numFmtId="0" fontId="31" fillId="5" borderId="3" xfId="14" applyFont="1" applyFill="1" applyBorder="1" applyAlignment="1">
      <alignment horizontal="center" vertical="center"/>
    </xf>
    <xf numFmtId="0" fontId="31" fillId="15" borderId="4" xfId="9" applyFont="1" applyFill="1" applyBorder="1" applyAlignment="1">
      <alignment horizontal="left" vertical="center" wrapText="1"/>
    </xf>
    <xf numFmtId="0" fontId="31" fillId="15" borderId="4" xfId="9" applyFont="1" applyFill="1" applyBorder="1" applyAlignment="1">
      <alignment horizontal="center" vertical="center"/>
    </xf>
    <xf numFmtId="14" fontId="32" fillId="20" borderId="1" xfId="0" applyNumberFormat="1" applyFont="1" applyFill="1" applyBorder="1" applyAlignment="1">
      <alignment horizontal="center" vertical="center"/>
    </xf>
    <xf numFmtId="165" fontId="31" fillId="7" borderId="1" xfId="0" applyNumberFormat="1" applyFont="1" applyFill="1" applyBorder="1" applyAlignment="1">
      <alignment horizontal="center" vertical="center" wrapText="1"/>
    </xf>
    <xf numFmtId="14" fontId="31" fillId="7" borderId="1" xfId="0" applyNumberFormat="1" applyFont="1" applyFill="1" applyBorder="1" applyAlignment="1">
      <alignment horizontal="center" vertical="center"/>
    </xf>
    <xf numFmtId="165" fontId="32" fillId="8" borderId="1" xfId="0" applyNumberFormat="1" applyFont="1" applyFill="1" applyBorder="1" applyAlignment="1">
      <alignment horizontal="center" vertical="center" wrapText="1"/>
    </xf>
    <xf numFmtId="0" fontId="31" fillId="8" borderId="1" xfId="0" applyFont="1" applyFill="1" applyBorder="1" applyAlignment="1">
      <alignment horizontal="center" vertical="center" wrapText="1"/>
    </xf>
    <xf numFmtId="14" fontId="31" fillId="21" borderId="1" xfId="0" applyNumberFormat="1" applyFont="1" applyFill="1" applyBorder="1" applyAlignment="1">
      <alignment horizontal="center" vertical="center"/>
    </xf>
    <xf numFmtId="0" fontId="9" fillId="0" borderId="0" xfId="9" applyFont="1" applyFill="1"/>
    <xf numFmtId="14" fontId="31" fillId="22" borderId="2" xfId="0" applyNumberFormat="1" applyFont="1" applyFill="1" applyBorder="1" applyAlignment="1">
      <alignment horizontal="center" vertical="center"/>
    </xf>
    <xf numFmtId="14" fontId="31" fillId="23" borderId="1" xfId="0" applyNumberFormat="1" applyFont="1" applyFill="1" applyBorder="1" applyAlignment="1">
      <alignment horizontal="center" vertical="center"/>
    </xf>
    <xf numFmtId="165" fontId="31" fillId="23" borderId="1" xfId="0" applyNumberFormat="1" applyFont="1" applyFill="1" applyBorder="1" applyAlignment="1">
      <alignment horizontal="center" vertical="center" wrapText="1"/>
    </xf>
    <xf numFmtId="0" fontId="31" fillId="23" borderId="1" xfId="0" applyFont="1" applyFill="1" applyBorder="1" applyAlignment="1">
      <alignment horizontal="center" vertical="center" wrapText="1"/>
    </xf>
    <xf numFmtId="0" fontId="31" fillId="23" borderId="1" xfId="9" applyFont="1" applyFill="1" applyBorder="1" applyAlignment="1">
      <alignment horizontal="center" vertical="center" wrapText="1"/>
    </xf>
    <xf numFmtId="165" fontId="31" fillId="17" borderId="2" xfId="0" applyNumberFormat="1" applyFont="1" applyFill="1" applyBorder="1" applyAlignment="1">
      <alignment horizontal="center" vertical="center" wrapText="1"/>
    </xf>
    <xf numFmtId="0" fontId="31" fillId="17" borderId="2" xfId="0" applyFont="1" applyFill="1" applyBorder="1" applyAlignment="1">
      <alignment horizontal="center" vertical="center" wrapText="1"/>
    </xf>
    <xf numFmtId="0" fontId="4" fillId="0" borderId="0" xfId="9" applyFont="1" applyAlignment="1">
      <alignment horizontal="left" vertical="center" wrapText="1"/>
    </xf>
    <xf numFmtId="0" fontId="0" fillId="2" borderId="59" xfId="0" applyFill="1" applyBorder="1"/>
    <xf numFmtId="0" fontId="0" fillId="2" borderId="28" xfId="0" applyFill="1" applyBorder="1"/>
    <xf numFmtId="0" fontId="0" fillId="2" borderId="27" xfId="0" applyFill="1" applyBorder="1"/>
    <xf numFmtId="0" fontId="9" fillId="2" borderId="46" xfId="0" applyFont="1" applyFill="1" applyBorder="1"/>
    <xf numFmtId="0" fontId="9" fillId="0" borderId="46" xfId="0" applyFont="1" applyBorder="1"/>
    <xf numFmtId="0" fontId="9" fillId="0" borderId="42" xfId="0" applyFont="1" applyBorder="1"/>
    <xf numFmtId="0" fontId="9" fillId="0" borderId="49" xfId="0" applyFont="1" applyBorder="1"/>
    <xf numFmtId="0" fontId="9" fillId="0" borderId="50" xfId="0" applyFont="1" applyBorder="1"/>
    <xf numFmtId="0" fontId="11" fillId="0" borderId="0" xfId="0" applyFont="1" applyAlignment="1">
      <alignment horizontal="center" vertical="center" wrapText="1"/>
    </xf>
    <xf numFmtId="0" fontId="0" fillId="2" borderId="46" xfId="0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43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9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 wrapText="1"/>
    </xf>
    <xf numFmtId="0" fontId="0" fillId="0" borderId="48" xfId="0" applyFill="1" applyBorder="1" applyAlignment="1">
      <alignment horizontal="right" vertical="center" wrapText="1"/>
    </xf>
    <xf numFmtId="0" fontId="0" fillId="0" borderId="4" xfId="0" applyFill="1" applyBorder="1" applyAlignment="1">
      <alignment horizontal="right" vertical="center" wrapText="1"/>
    </xf>
    <xf numFmtId="0" fontId="0" fillId="0" borderId="4" xfId="0" applyFill="1" applyBorder="1" applyAlignment="1">
      <alignment vertical="center" wrapText="1"/>
    </xf>
    <xf numFmtId="0" fontId="0" fillId="0" borderId="4" xfId="0" applyFill="1" applyBorder="1" applyAlignment="1">
      <alignment horizontal="right" wrapText="1"/>
    </xf>
    <xf numFmtId="0" fontId="0" fillId="0" borderId="48" xfId="0" applyFill="1" applyBorder="1" applyAlignment="1">
      <alignment vertical="center" wrapText="1"/>
    </xf>
    <xf numFmtId="0" fontId="0" fillId="0" borderId="32" xfId="0" applyFill="1" applyBorder="1" applyAlignment="1">
      <alignment horizontal="right" wrapText="1"/>
    </xf>
    <xf numFmtId="0" fontId="0" fillId="0" borderId="19" xfId="0" applyFill="1" applyBorder="1"/>
    <xf numFmtId="0" fontId="9" fillId="0" borderId="4" xfId="0" applyFont="1" applyBorder="1" applyAlignment="1">
      <alignment vertical="center"/>
    </xf>
    <xf numFmtId="14" fontId="0" fillId="0" borderId="4" xfId="0" applyNumberForma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4" fontId="0" fillId="0" borderId="4" xfId="0" applyNumberFormat="1" applyFill="1" applyBorder="1" applyAlignment="1">
      <alignment horizontal="center"/>
    </xf>
    <xf numFmtId="0" fontId="9" fillId="0" borderId="4" xfId="0" applyFont="1" applyFill="1" applyBorder="1" applyAlignment="1">
      <alignment wrapText="1"/>
    </xf>
    <xf numFmtId="0" fontId="0" fillId="0" borderId="4" xfId="0" applyFill="1" applyBorder="1" applyAlignment="1">
      <alignment horizontal="center"/>
    </xf>
    <xf numFmtId="2" fontId="0" fillId="2" borderId="1" xfId="0" applyNumberFormat="1" applyFill="1" applyBorder="1"/>
    <xf numFmtId="2" fontId="0" fillId="0" borderId="4" xfId="0" applyNumberFormat="1" applyFill="1" applyBorder="1"/>
    <xf numFmtId="0" fontId="9" fillId="0" borderId="1" xfId="17" applyBorder="1"/>
    <xf numFmtId="0" fontId="9" fillId="0" borderId="4" xfId="17" applyBorder="1"/>
    <xf numFmtId="0" fontId="8" fillId="0" borderId="0" xfId="17" applyFont="1" applyBorder="1" applyAlignment="1">
      <alignment vertical="top" wrapText="1"/>
    </xf>
    <xf numFmtId="0" fontId="9" fillId="0" borderId="0" xfId="17"/>
    <xf numFmtId="0" fontId="9" fillId="0" borderId="0" xfId="17" applyBorder="1"/>
    <xf numFmtId="0" fontId="0" fillId="24" borderId="1" xfId="0" applyFill="1" applyBorder="1"/>
    <xf numFmtId="0" fontId="0" fillId="25" borderId="1" xfId="0" applyFill="1" applyBorder="1"/>
    <xf numFmtId="14" fontId="0" fillId="25" borderId="1" xfId="0" applyNumberFormat="1" applyFill="1" applyBorder="1"/>
    <xf numFmtId="166" fontId="0" fillId="25" borderId="1" xfId="0" applyNumberFormat="1" applyFill="1" applyBorder="1"/>
    <xf numFmtId="44" fontId="0" fillId="9" borderId="1" xfId="0" applyNumberFormat="1" applyFill="1" applyBorder="1"/>
    <xf numFmtId="0" fontId="0" fillId="9" borderId="1" xfId="0" applyFill="1" applyBorder="1"/>
    <xf numFmtId="166" fontId="0" fillId="3" borderId="1" xfId="0" applyNumberFormat="1" applyFill="1" applyBorder="1"/>
    <xf numFmtId="0" fontId="0" fillId="7" borderId="1" xfId="0" applyFill="1" applyBorder="1"/>
    <xf numFmtId="0" fontId="0" fillId="6" borderId="1" xfId="0" applyFill="1" applyBorder="1"/>
    <xf numFmtId="0" fontId="0" fillId="26" borderId="0" xfId="0" applyFill="1"/>
    <xf numFmtId="0" fontId="0" fillId="26" borderId="1" xfId="0" applyFill="1" applyBorder="1"/>
    <xf numFmtId="0" fontId="0" fillId="26" borderId="4" xfId="0" applyFill="1" applyBorder="1"/>
    <xf numFmtId="14" fontId="0" fillId="0" borderId="4" xfId="0" applyNumberFormat="1" applyBorder="1"/>
    <xf numFmtId="0" fontId="19" fillId="27" borderId="4" xfId="0" applyFont="1" applyFill="1" applyBorder="1" applyAlignment="1">
      <alignment vertical="center" wrapText="1"/>
    </xf>
    <xf numFmtId="4" fontId="19" fillId="27" borderId="4" xfId="0" applyNumberFormat="1" applyFont="1" applyFill="1" applyBorder="1" applyAlignment="1">
      <alignment vertical="center"/>
    </xf>
    <xf numFmtId="0" fontId="19" fillId="27" borderId="1" xfId="0" applyFont="1" applyFill="1" applyBorder="1" applyAlignment="1">
      <alignment horizontal="right" vertical="center" wrapText="1"/>
    </xf>
    <xf numFmtId="0" fontId="19" fillId="27" borderId="1" xfId="17" applyFont="1" applyFill="1" applyBorder="1" applyAlignment="1">
      <alignment horizontal="left" vertical="center" wrapText="1"/>
    </xf>
    <xf numFmtId="0" fontId="19" fillId="27" borderId="1" xfId="0" applyFont="1" applyFill="1" applyBorder="1" applyAlignment="1">
      <alignment horizontal="center" vertical="center"/>
    </xf>
    <xf numFmtId="0" fontId="19" fillId="27" borderId="1" xfId="0" applyFont="1" applyFill="1" applyBorder="1" applyAlignment="1">
      <alignment vertical="center" wrapText="1"/>
    </xf>
    <xf numFmtId="0" fontId="19" fillId="27" borderId="1" xfId="0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vertical="center" wrapText="1"/>
    </xf>
    <xf numFmtId="4" fontId="19" fillId="9" borderId="4" xfId="0" applyNumberFormat="1" applyFont="1" applyFill="1" applyBorder="1" applyAlignment="1">
      <alignment vertical="center"/>
    </xf>
    <xf numFmtId="0" fontId="19" fillId="9" borderId="1" xfId="17" applyFont="1" applyFill="1" applyBorder="1" applyAlignment="1">
      <alignment horizontal="right" vertical="center" wrapText="1"/>
    </xf>
    <xf numFmtId="0" fontId="19" fillId="9" borderId="1" xfId="17" applyFont="1" applyFill="1" applyBorder="1" applyAlignment="1">
      <alignment vertical="center" wrapText="1"/>
    </xf>
    <xf numFmtId="0" fontId="19" fillId="9" borderId="1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vertical="center" wrapText="1"/>
    </xf>
    <xf numFmtId="0" fontId="19" fillId="9" borderId="1" xfId="0" applyFont="1" applyFill="1" applyBorder="1" applyAlignment="1">
      <alignment horizontal="center" vertical="center" wrapText="1"/>
    </xf>
    <xf numFmtId="0" fontId="19" fillId="28" borderId="4" xfId="0" applyFont="1" applyFill="1" applyBorder="1" applyAlignment="1">
      <alignment vertical="center" wrapText="1"/>
    </xf>
    <xf numFmtId="4" fontId="19" fillId="28" borderId="4" xfId="0" applyNumberFormat="1" applyFont="1" applyFill="1" applyBorder="1" applyAlignment="1">
      <alignment vertical="center"/>
    </xf>
    <xf numFmtId="0" fontId="19" fillId="28" borderId="1" xfId="17" applyFont="1" applyFill="1" applyBorder="1" applyAlignment="1">
      <alignment horizontal="right" vertical="center" wrapText="1"/>
    </xf>
    <xf numFmtId="0" fontId="19" fillId="28" borderId="1" xfId="17" applyFont="1" applyFill="1" applyBorder="1" applyAlignment="1">
      <alignment vertical="center" wrapText="1"/>
    </xf>
    <xf numFmtId="0" fontId="19" fillId="28" borderId="4" xfId="0" applyFont="1" applyFill="1" applyBorder="1" applyAlignment="1">
      <alignment horizontal="center" vertical="center"/>
    </xf>
    <xf numFmtId="0" fontId="19" fillId="28" borderId="4" xfId="0" applyFont="1" applyFill="1" applyBorder="1" applyAlignment="1">
      <alignment horizontal="center" vertical="center" wrapText="1"/>
    </xf>
    <xf numFmtId="0" fontId="19" fillId="28" borderId="4" xfId="17" applyFont="1" applyFill="1" applyBorder="1" applyAlignment="1">
      <alignment horizontal="right" vertical="center" wrapText="1"/>
    </xf>
    <xf numFmtId="0" fontId="19" fillId="28" borderId="4" xfId="17" applyFont="1" applyFill="1" applyBorder="1" applyAlignment="1">
      <alignment vertical="center" wrapText="1"/>
    </xf>
    <xf numFmtId="0" fontId="19" fillId="29" borderId="4" xfId="0" applyFont="1" applyFill="1" applyBorder="1" applyAlignment="1">
      <alignment vertical="center" wrapText="1"/>
    </xf>
    <xf numFmtId="4" fontId="19" fillId="29" borderId="4" xfId="0" applyNumberFormat="1" applyFont="1" applyFill="1" applyBorder="1" applyAlignment="1">
      <alignment vertical="center"/>
    </xf>
    <xf numFmtId="0" fontId="19" fillId="29" borderId="1" xfId="17" applyFont="1" applyFill="1" applyBorder="1" applyAlignment="1">
      <alignment horizontal="right" vertical="center"/>
    </xf>
    <xf numFmtId="16" fontId="19" fillId="29" borderId="1" xfId="17" applyNumberFormat="1" applyFont="1" applyFill="1" applyBorder="1" applyAlignment="1">
      <alignment horizontal="left" vertical="center" wrapText="1"/>
    </xf>
    <xf numFmtId="0" fontId="19" fillId="29" borderId="4" xfId="0" applyFont="1" applyFill="1" applyBorder="1" applyAlignment="1">
      <alignment horizontal="center" vertical="center"/>
    </xf>
    <xf numFmtId="0" fontId="19" fillId="29" borderId="4" xfId="17" applyFont="1" applyFill="1" applyBorder="1" applyAlignment="1">
      <alignment horizontal="right" vertical="center"/>
    </xf>
    <xf numFmtId="16" fontId="19" fillId="29" borderId="1" xfId="0" applyNumberFormat="1" applyFont="1" applyFill="1" applyBorder="1" applyAlignment="1">
      <alignment vertical="center" wrapText="1"/>
    </xf>
    <xf numFmtId="0" fontId="19" fillId="24" borderId="4" xfId="0" applyFont="1" applyFill="1" applyBorder="1" applyAlignment="1">
      <alignment vertical="center" wrapText="1"/>
    </xf>
    <xf numFmtId="4" fontId="19" fillId="24" borderId="4" xfId="0" applyNumberFormat="1" applyFont="1" applyFill="1" applyBorder="1" applyAlignment="1">
      <alignment vertical="center"/>
    </xf>
    <xf numFmtId="0" fontId="19" fillId="24" borderId="1" xfId="0" applyFont="1" applyFill="1" applyBorder="1" applyAlignment="1">
      <alignment horizontal="center" vertical="center"/>
    </xf>
    <xf numFmtId="16" fontId="19" fillId="24" borderId="1" xfId="0" applyNumberFormat="1" applyFont="1" applyFill="1" applyBorder="1" applyAlignment="1">
      <alignment vertical="center" wrapText="1"/>
    </xf>
    <xf numFmtId="0" fontId="19" fillId="24" borderId="4" xfId="0" applyFont="1" applyFill="1" applyBorder="1" applyAlignment="1">
      <alignment horizontal="center" vertical="center"/>
    </xf>
    <xf numFmtId="0" fontId="19" fillId="24" borderId="1" xfId="0" applyFont="1" applyFill="1" applyBorder="1" applyAlignment="1">
      <alignment horizontal="center" vertical="center" wrapText="1"/>
    </xf>
    <xf numFmtId="0" fontId="19" fillId="24" borderId="1" xfId="0" applyFont="1" applyFill="1" applyBorder="1" applyAlignment="1">
      <alignment vertical="center" wrapText="1"/>
    </xf>
    <xf numFmtId="16" fontId="19" fillId="24" borderId="1" xfId="0" applyNumberFormat="1" applyFont="1" applyFill="1" applyBorder="1" applyAlignment="1">
      <alignment horizontal="center" vertical="center" wrapText="1"/>
    </xf>
    <xf numFmtId="0" fontId="19" fillId="25" borderId="4" xfId="0" applyFont="1" applyFill="1" applyBorder="1" applyAlignment="1">
      <alignment vertical="center" wrapText="1"/>
    </xf>
    <xf numFmtId="4" fontId="19" fillId="25" borderId="4" xfId="0" applyNumberFormat="1" applyFont="1" applyFill="1" applyBorder="1" applyAlignment="1">
      <alignment vertical="center"/>
    </xf>
    <xf numFmtId="0" fontId="19" fillId="25" borderId="1" xfId="17" applyFont="1" applyFill="1" applyBorder="1" applyAlignment="1">
      <alignment horizontal="left" vertical="center" wrapText="1"/>
    </xf>
    <xf numFmtId="49" fontId="19" fillId="25" borderId="1" xfId="17" applyNumberFormat="1" applyFont="1" applyFill="1" applyBorder="1" applyAlignment="1">
      <alignment horizontal="left" vertical="center"/>
    </xf>
    <xf numFmtId="0" fontId="19" fillId="25" borderId="4" xfId="0" applyFont="1" applyFill="1" applyBorder="1" applyAlignment="1">
      <alignment horizontal="center" vertical="center"/>
    </xf>
    <xf numFmtId="14" fontId="35" fillId="25" borderId="1" xfId="0" applyNumberFormat="1" applyFont="1" applyFill="1" applyBorder="1" applyAlignment="1">
      <alignment horizontal="left" vertical="center" wrapText="1"/>
    </xf>
    <xf numFmtId="0" fontId="19" fillId="25" borderId="3" xfId="17" applyFont="1" applyFill="1" applyBorder="1" applyAlignment="1">
      <alignment horizontal="left" vertical="center" wrapText="1"/>
    </xf>
    <xf numFmtId="49" fontId="19" fillId="25" borderId="3" xfId="17" applyNumberFormat="1" applyFont="1" applyFill="1" applyBorder="1" applyAlignment="1">
      <alignment horizontal="left" vertical="center"/>
    </xf>
    <xf numFmtId="0" fontId="19" fillId="25" borderId="1" xfId="0" applyFont="1" applyFill="1" applyBorder="1" applyAlignment="1">
      <alignment horizontal="left" vertical="center"/>
    </xf>
    <xf numFmtId="0" fontId="19" fillId="25" borderId="1" xfId="0" applyFont="1" applyFill="1" applyBorder="1" applyAlignment="1">
      <alignment horizontal="left" vertical="center" wrapText="1"/>
    </xf>
    <xf numFmtId="0" fontId="19" fillId="25" borderId="4" xfId="0" applyFont="1" applyFill="1" applyBorder="1" applyAlignment="1">
      <alignment horizontal="left" vertical="center" wrapText="1"/>
    </xf>
    <xf numFmtId="0" fontId="19" fillId="25" borderId="5" xfId="0" applyFont="1" applyFill="1" applyBorder="1" applyAlignment="1">
      <alignment horizontal="left" vertical="center" wrapText="1"/>
    </xf>
    <xf numFmtId="0" fontId="19" fillId="30" borderId="4" xfId="0" applyFont="1" applyFill="1" applyBorder="1" applyAlignment="1">
      <alignment vertical="center" wrapText="1"/>
    </xf>
    <xf numFmtId="4" fontId="19" fillId="30" borderId="4" xfId="0" applyNumberFormat="1" applyFont="1" applyFill="1" applyBorder="1" applyAlignment="1">
      <alignment vertical="center"/>
    </xf>
    <xf numFmtId="0" fontId="19" fillId="30" borderId="1" xfId="0" applyFont="1" applyFill="1" applyBorder="1" applyAlignment="1">
      <alignment horizontal="right" vertical="center"/>
    </xf>
    <xf numFmtId="0" fontId="19" fillId="30" borderId="1" xfId="0" applyFont="1" applyFill="1" applyBorder="1" applyAlignment="1">
      <alignment vertical="center" wrapText="1"/>
    </xf>
    <xf numFmtId="0" fontId="19" fillId="30" borderId="4" xfId="0" applyFont="1" applyFill="1" applyBorder="1" applyAlignment="1">
      <alignment horizontal="center" vertical="center"/>
    </xf>
    <xf numFmtId="0" fontId="19" fillId="30" borderId="1" xfId="0" applyFont="1" applyFill="1" applyBorder="1" applyAlignment="1">
      <alignment horizontal="center" vertical="center"/>
    </xf>
    <xf numFmtId="0" fontId="19" fillId="30" borderId="1" xfId="0" applyFont="1" applyFill="1" applyBorder="1" applyAlignment="1">
      <alignment vertical="center"/>
    </xf>
    <xf numFmtId="0" fontId="19" fillId="30" borderId="3" xfId="0" applyFont="1" applyFill="1" applyBorder="1" applyAlignment="1">
      <alignment horizontal="right" vertical="center"/>
    </xf>
    <xf numFmtId="0" fontId="19" fillId="30" borderId="5" xfId="0" applyFont="1" applyFill="1" applyBorder="1" applyAlignment="1">
      <alignment vertical="center"/>
    </xf>
    <xf numFmtId="0" fontId="19" fillId="30" borderId="1" xfId="0" applyFont="1" applyFill="1" applyBorder="1" applyAlignment="1">
      <alignment horizontal="left" vertical="center"/>
    </xf>
    <xf numFmtId="0" fontId="19" fillId="30" borderId="0" xfId="0" applyFont="1" applyFill="1" applyAlignment="1">
      <alignment vertical="center"/>
    </xf>
    <xf numFmtId="0" fontId="19" fillId="30" borderId="1" xfId="0" applyFont="1" applyFill="1" applyBorder="1" applyAlignment="1">
      <alignment horizontal="right" vertical="center" wrapText="1"/>
    </xf>
    <xf numFmtId="0" fontId="19" fillId="30" borderId="4" xfId="0" applyFont="1" applyFill="1" applyBorder="1" applyAlignment="1">
      <alignment horizontal="right" vertical="center" wrapText="1"/>
    </xf>
    <xf numFmtId="0" fontId="19" fillId="30" borderId="1" xfId="0" applyFont="1" applyFill="1" applyBorder="1" applyAlignment="1">
      <alignment horizontal="left" vertical="center" wrapText="1"/>
    </xf>
    <xf numFmtId="0" fontId="19" fillId="30" borderId="4" xfId="0" applyFont="1" applyFill="1" applyBorder="1" applyAlignment="1">
      <alignment horizontal="right" vertical="center"/>
    </xf>
    <xf numFmtId="0" fontId="19" fillId="3" borderId="4" xfId="0" applyFont="1" applyFill="1" applyBorder="1" applyAlignment="1">
      <alignment vertical="center" wrapText="1"/>
    </xf>
    <xf numFmtId="4" fontId="19" fillId="3" borderId="4" xfId="0" applyNumberFormat="1" applyFont="1" applyFill="1" applyBorder="1" applyAlignment="1">
      <alignment vertical="center"/>
    </xf>
    <xf numFmtId="0" fontId="19" fillId="3" borderId="1" xfId="0" applyFont="1" applyFill="1" applyBorder="1" applyAlignment="1">
      <alignment horizontal="right" wrapText="1"/>
    </xf>
    <xf numFmtId="0" fontId="19" fillId="3" borderId="1" xfId="0" applyFont="1" applyFill="1" applyBorder="1" applyAlignment="1">
      <alignment horizontal="left" vertical="center" wrapText="1"/>
    </xf>
    <xf numFmtId="0" fontId="19" fillId="3" borderId="4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right" wrapText="1"/>
    </xf>
    <xf numFmtId="0" fontId="19" fillId="3" borderId="4" xfId="0" applyFont="1" applyFill="1" applyBorder="1" applyAlignment="1">
      <alignment horizontal="left" vertical="center" wrapText="1"/>
    </xf>
    <xf numFmtId="0" fontId="19" fillId="3" borderId="8" xfId="0" applyFont="1" applyFill="1" applyBorder="1" applyAlignment="1">
      <alignment horizontal="left" vertical="center" wrapText="1"/>
    </xf>
    <xf numFmtId="0" fontId="19" fillId="7" borderId="4" xfId="0" applyFont="1" applyFill="1" applyBorder="1" applyAlignment="1">
      <alignment vertical="center" wrapText="1"/>
    </xf>
    <xf numFmtId="4" fontId="19" fillId="7" borderId="4" xfId="0" applyNumberFormat="1" applyFont="1" applyFill="1" applyBorder="1" applyAlignment="1">
      <alignment vertical="center"/>
    </xf>
    <xf numFmtId="0" fontId="19" fillId="7" borderId="1" xfId="0" applyFont="1" applyFill="1" applyBorder="1" applyAlignment="1">
      <alignment horizontal="right" vertical="center"/>
    </xf>
    <xf numFmtId="0" fontId="19" fillId="7" borderId="4" xfId="0" applyFont="1" applyFill="1" applyBorder="1" applyAlignment="1">
      <alignment horizontal="center" vertical="center"/>
    </xf>
    <xf numFmtId="0" fontId="19" fillId="7" borderId="1" xfId="0" applyFont="1" applyFill="1" applyBorder="1" applyAlignment="1">
      <alignment horizontal="right" vertical="center" wrapText="1"/>
    </xf>
    <xf numFmtId="0" fontId="19" fillId="6" borderId="4" xfId="0" applyFont="1" applyFill="1" applyBorder="1" applyAlignment="1">
      <alignment vertical="center" wrapText="1"/>
    </xf>
    <xf numFmtId="43" fontId="19" fillId="6" borderId="4" xfId="0" applyNumberFormat="1" applyFont="1" applyFill="1" applyBorder="1" applyAlignment="1">
      <alignment vertical="center"/>
    </xf>
    <xf numFmtId="4" fontId="19" fillId="6" borderId="4" xfId="0" applyNumberFormat="1" applyFont="1" applyFill="1" applyBorder="1" applyAlignment="1">
      <alignment vertical="center"/>
    </xf>
    <xf numFmtId="0" fontId="19" fillId="6" borderId="1" xfId="0" applyFont="1" applyFill="1" applyBorder="1" applyAlignment="1">
      <alignment horizontal="right" vertical="center" wrapText="1"/>
    </xf>
    <xf numFmtId="0" fontId="19" fillId="6" borderId="4" xfId="0" applyFont="1" applyFill="1" applyBorder="1" applyAlignment="1">
      <alignment horizontal="center" vertical="center"/>
    </xf>
    <xf numFmtId="0" fontId="19" fillId="26" borderId="4" xfId="0" applyFont="1" applyFill="1" applyBorder="1" applyAlignment="1">
      <alignment vertical="center" wrapText="1"/>
    </xf>
    <xf numFmtId="43" fontId="19" fillId="26" borderId="4" xfId="0" applyNumberFormat="1" applyFont="1" applyFill="1" applyBorder="1" applyAlignment="1">
      <alignment vertical="center"/>
    </xf>
    <xf numFmtId="4" fontId="19" fillId="26" borderId="4" xfId="0" applyNumberFormat="1" applyFont="1" applyFill="1" applyBorder="1" applyAlignment="1">
      <alignment vertical="center"/>
    </xf>
    <xf numFmtId="0" fontId="19" fillId="26" borderId="1" xfId="0" applyFont="1" applyFill="1" applyBorder="1" applyAlignment="1">
      <alignment horizontal="right" vertical="center" wrapText="1"/>
    </xf>
    <xf numFmtId="0" fontId="19" fillId="26" borderId="4" xfId="0" applyFont="1" applyFill="1" applyBorder="1" applyAlignment="1">
      <alignment horizontal="center" vertical="center"/>
    </xf>
    <xf numFmtId="14" fontId="19" fillId="26" borderId="1" xfId="0" applyNumberFormat="1" applyFont="1" applyFill="1" applyBorder="1" applyAlignment="1">
      <alignment horizontal="right" vertical="center" wrapText="1"/>
    </xf>
    <xf numFmtId="0" fontId="19" fillId="26" borderId="4" xfId="0" applyFont="1" applyFill="1" applyBorder="1" applyAlignment="1">
      <alignment vertical="center"/>
    </xf>
    <xf numFmtId="0" fontId="19" fillId="26" borderId="4" xfId="0" applyFont="1" applyFill="1" applyBorder="1" applyAlignment="1">
      <alignment horizontal="right" vertical="center" wrapText="1"/>
    </xf>
    <xf numFmtId="0" fontId="19" fillId="31" borderId="4" xfId="0" applyFont="1" applyFill="1" applyBorder="1" applyAlignment="1">
      <alignment vertical="center" wrapText="1"/>
    </xf>
    <xf numFmtId="4" fontId="19" fillId="31" borderId="4" xfId="0" applyNumberFormat="1" applyFont="1" applyFill="1" applyBorder="1" applyAlignment="1">
      <alignment vertical="center"/>
    </xf>
    <xf numFmtId="17" fontId="19" fillId="31" borderId="4" xfId="0" applyNumberFormat="1" applyFont="1" applyFill="1" applyBorder="1" applyAlignment="1">
      <alignment vertical="center"/>
    </xf>
    <xf numFmtId="49" fontId="19" fillId="31" borderId="1" xfId="0" applyNumberFormat="1" applyFont="1" applyFill="1" applyBorder="1" applyAlignment="1">
      <alignment vertical="center" wrapText="1"/>
    </xf>
    <xf numFmtId="0" fontId="19" fillId="31" borderId="1" xfId="0" applyFont="1" applyFill="1" applyBorder="1" applyAlignment="1">
      <alignment vertical="center" wrapText="1"/>
    </xf>
    <xf numFmtId="0" fontId="19" fillId="31" borderId="4" xfId="0" applyFont="1" applyFill="1" applyBorder="1" applyAlignment="1">
      <alignment horizontal="center" vertical="center"/>
    </xf>
    <xf numFmtId="0" fontId="19" fillId="31" borderId="4" xfId="0" applyFont="1" applyFill="1" applyBorder="1" applyAlignment="1">
      <alignment horizontal="center" vertical="center" wrapText="1"/>
    </xf>
    <xf numFmtId="0" fontId="19" fillId="32" borderId="4" xfId="0" applyFont="1" applyFill="1" applyBorder="1" applyAlignment="1">
      <alignment vertical="center" wrapText="1"/>
    </xf>
    <xf numFmtId="4" fontId="19" fillId="32" borderId="4" xfId="0" applyNumberFormat="1" applyFont="1" applyFill="1" applyBorder="1" applyAlignment="1">
      <alignment vertical="center"/>
    </xf>
    <xf numFmtId="49" fontId="19" fillId="32" borderId="1" xfId="0" applyNumberFormat="1" applyFont="1" applyFill="1" applyBorder="1" applyAlignment="1">
      <alignment horizontal="center" vertical="center" wrapText="1"/>
    </xf>
    <xf numFmtId="49" fontId="19" fillId="32" borderId="1" xfId="0" applyNumberFormat="1" applyFont="1" applyFill="1" applyBorder="1" applyAlignment="1">
      <alignment vertical="center" wrapText="1"/>
    </xf>
    <xf numFmtId="0" fontId="19" fillId="32" borderId="1" xfId="0" applyFont="1" applyFill="1" applyBorder="1" applyAlignment="1">
      <alignment vertical="center" wrapText="1"/>
    </xf>
    <xf numFmtId="0" fontId="19" fillId="32" borderId="4" xfId="0" applyFont="1" applyFill="1" applyBorder="1" applyAlignment="1">
      <alignment horizontal="center" vertical="center"/>
    </xf>
    <xf numFmtId="0" fontId="19" fillId="32" borderId="4" xfId="0" applyFont="1" applyFill="1" applyBorder="1" applyAlignment="1">
      <alignment horizontal="center" vertical="center" wrapText="1"/>
    </xf>
    <xf numFmtId="0" fontId="9" fillId="0" borderId="0" xfId="17" applyFont="1" applyFill="1"/>
    <xf numFmtId="0" fontId="19" fillId="33" borderId="4" xfId="0" applyFont="1" applyFill="1" applyBorder="1" applyAlignment="1">
      <alignment vertical="center" wrapText="1"/>
    </xf>
    <xf numFmtId="4" fontId="19" fillId="33" borderId="4" xfId="0" applyNumberFormat="1" applyFont="1" applyFill="1" applyBorder="1" applyAlignment="1">
      <alignment vertical="center"/>
    </xf>
    <xf numFmtId="0" fontId="19" fillId="33" borderId="1" xfId="17" applyFont="1" applyFill="1" applyBorder="1" applyAlignment="1">
      <alignment horizontal="right" vertical="center" wrapText="1"/>
    </xf>
    <xf numFmtId="0" fontId="19" fillId="33" borderId="1" xfId="17" applyFont="1" applyFill="1" applyBorder="1" applyAlignment="1">
      <alignment horizontal="left" vertical="center" wrapText="1"/>
    </xf>
    <xf numFmtId="0" fontId="19" fillId="33" borderId="4" xfId="0" applyFont="1" applyFill="1" applyBorder="1" applyAlignment="1">
      <alignment horizontal="center" vertical="center"/>
    </xf>
    <xf numFmtId="0" fontId="19" fillId="33" borderId="4" xfId="0" applyFont="1" applyFill="1" applyBorder="1" applyAlignment="1">
      <alignment horizontal="center" vertical="center" wrapText="1"/>
    </xf>
    <xf numFmtId="0" fontId="19" fillId="33" borderId="4" xfId="17" applyNumberFormat="1" applyFont="1" applyFill="1" applyBorder="1" applyAlignment="1">
      <alignment horizontal="right" vertical="center" wrapText="1"/>
    </xf>
    <xf numFmtId="0" fontId="19" fillId="34" borderId="4" xfId="0" applyFont="1" applyFill="1" applyBorder="1" applyAlignment="1">
      <alignment vertical="center" wrapText="1"/>
    </xf>
    <xf numFmtId="4" fontId="19" fillId="34" borderId="4" xfId="0" applyNumberFormat="1" applyFont="1" applyFill="1" applyBorder="1" applyAlignment="1">
      <alignment vertical="center"/>
    </xf>
    <xf numFmtId="0" fontId="19" fillId="34" borderId="4" xfId="17" applyFont="1" applyFill="1" applyBorder="1" applyAlignment="1">
      <alignment horizontal="right" vertical="center"/>
    </xf>
    <xf numFmtId="0" fontId="19" fillId="34" borderId="1" xfId="17" applyFont="1" applyFill="1" applyBorder="1" applyAlignment="1">
      <alignment horizontal="left" vertical="center" wrapText="1"/>
    </xf>
    <xf numFmtId="0" fontId="19" fillId="34" borderId="4" xfId="0" applyFont="1" applyFill="1" applyBorder="1" applyAlignment="1">
      <alignment horizontal="center" vertical="center"/>
    </xf>
    <xf numFmtId="0" fontId="19" fillId="29" borderId="1" xfId="17" applyFont="1" applyFill="1" applyBorder="1" applyAlignment="1">
      <alignment horizontal="left" vertical="center" wrapText="1"/>
    </xf>
    <xf numFmtId="0" fontId="19" fillId="29" borderId="0" xfId="17" applyFont="1" applyFill="1" applyAlignment="1">
      <alignment horizontal="left" vertical="center" wrapText="1"/>
    </xf>
    <xf numFmtId="0" fontId="9" fillId="0" borderId="1" xfId="17" applyBorder="1" applyAlignment="1">
      <alignment vertical="center"/>
    </xf>
    <xf numFmtId="0" fontId="19" fillId="29" borderId="1" xfId="17" applyFont="1" applyFill="1" applyBorder="1" applyAlignment="1">
      <alignment horizontal="right" vertical="center" wrapText="1"/>
    </xf>
    <xf numFmtId="0" fontId="19" fillId="29" borderId="1" xfId="20" applyFont="1" applyFill="1" applyBorder="1" applyAlignment="1">
      <alignment horizontal="right" vertical="center"/>
    </xf>
    <xf numFmtId="0" fontId="19" fillId="29" borderId="0" xfId="17" applyFont="1" applyFill="1" applyAlignment="1">
      <alignment horizontal="left" vertical="center"/>
    </xf>
    <xf numFmtId="0" fontId="19" fillId="29" borderId="1" xfId="17" applyFont="1" applyFill="1" applyBorder="1" applyAlignment="1">
      <alignment horizontal="left" vertical="center"/>
    </xf>
    <xf numFmtId="0" fontId="19" fillId="29" borderId="0" xfId="17" applyFont="1" applyFill="1" applyBorder="1" applyAlignment="1">
      <alignment horizontal="left" vertical="center" wrapText="1"/>
    </xf>
    <xf numFmtId="0" fontId="19" fillId="24" borderId="1" xfId="0" applyNumberFormat="1" applyFont="1" applyFill="1" applyBorder="1" applyAlignment="1">
      <alignment horizontal="center" vertical="center" wrapText="1"/>
    </xf>
    <xf numFmtId="4" fontId="19" fillId="25" borderId="1" xfId="0" applyNumberFormat="1" applyFont="1" applyFill="1" applyBorder="1" applyAlignment="1">
      <alignment vertical="center"/>
    </xf>
    <xf numFmtId="0" fontId="19" fillId="25" borderId="1" xfId="0" applyFont="1" applyFill="1" applyBorder="1" applyAlignment="1">
      <alignment vertical="center" wrapText="1"/>
    </xf>
    <xf numFmtId="0" fontId="19" fillId="25" borderId="1" xfId="0" applyFont="1" applyFill="1" applyBorder="1" applyAlignment="1">
      <alignment horizontal="center" vertical="center"/>
    </xf>
    <xf numFmtId="0" fontId="19" fillId="30" borderId="4" xfId="0" applyFont="1" applyFill="1" applyBorder="1" applyAlignment="1">
      <alignment vertical="center"/>
    </xf>
    <xf numFmtId="0" fontId="19" fillId="3" borderId="1" xfId="0" applyFont="1" applyFill="1" applyBorder="1" applyAlignment="1">
      <alignment vertical="center" wrapText="1"/>
    </xf>
    <xf numFmtId="0" fontId="19" fillId="7" borderId="1" xfId="0" applyFont="1" applyFill="1" applyBorder="1" applyAlignment="1">
      <alignment vertical="center"/>
    </xf>
    <xf numFmtId="0" fontId="19" fillId="7" borderId="1" xfId="0" applyFont="1" applyFill="1" applyBorder="1" applyAlignment="1">
      <alignment vertical="center" wrapText="1"/>
    </xf>
    <xf numFmtId="14" fontId="19" fillId="7" borderId="1" xfId="0" applyNumberFormat="1" applyFont="1" applyFill="1" applyBorder="1" applyAlignment="1">
      <alignment horizontal="left" vertical="center"/>
    </xf>
    <xf numFmtId="0" fontId="19" fillId="7" borderId="1" xfId="0" applyFont="1" applyFill="1" applyBorder="1" applyAlignment="1">
      <alignment horizontal="left" vertical="center" wrapText="1"/>
    </xf>
    <xf numFmtId="17" fontId="19" fillId="7" borderId="1" xfId="0" applyNumberFormat="1" applyFont="1" applyFill="1" applyBorder="1" applyAlignment="1">
      <alignment vertical="center" wrapText="1"/>
    </xf>
    <xf numFmtId="0" fontId="19" fillId="7" borderId="1" xfId="0" applyFont="1" applyFill="1" applyBorder="1" applyAlignment="1">
      <alignment horizontal="left" vertical="center"/>
    </xf>
    <xf numFmtId="0" fontId="19" fillId="6" borderId="1" xfId="0" applyFont="1" applyFill="1" applyBorder="1" applyAlignment="1">
      <alignment vertical="center" wrapText="1"/>
    </xf>
    <xf numFmtId="0" fontId="19" fillId="6" borderId="0" xfId="0" applyFont="1" applyFill="1" applyAlignment="1">
      <alignment vertic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14" fontId="19" fillId="26" borderId="4" xfId="0" applyNumberFormat="1" applyFont="1" applyFill="1" applyBorder="1" applyAlignment="1">
      <alignment horizontal="right" vertical="center" wrapText="1"/>
    </xf>
    <xf numFmtId="14" fontId="24" fillId="32" borderId="1" xfId="0" applyNumberFormat="1" applyFont="1" applyFill="1" applyBorder="1" applyAlignment="1">
      <alignment horizontal="right" vertical="center" wrapText="1" indent="1"/>
    </xf>
    <xf numFmtId="0" fontId="24" fillId="32" borderId="4" xfId="0" applyFont="1" applyFill="1" applyBorder="1" applyAlignment="1">
      <alignment vertical="center" wrapText="1"/>
    </xf>
    <xf numFmtId="0" fontId="24" fillId="32" borderId="4" xfId="0" applyFont="1" applyFill="1" applyBorder="1" applyAlignment="1">
      <alignment horizontal="center" vertical="center" wrapText="1"/>
    </xf>
    <xf numFmtId="49" fontId="37" fillId="9" borderId="1" xfId="0" applyNumberFormat="1" applyFont="1" applyFill="1" applyBorder="1" applyAlignment="1">
      <alignment horizontal="right" vertical="center" wrapText="1"/>
    </xf>
    <xf numFmtId="0" fontId="38" fillId="9" borderId="8" xfId="0" applyFont="1" applyFill="1" applyBorder="1" applyAlignment="1">
      <alignment horizontal="left" vertical="center" wrapText="1"/>
    </xf>
    <xf numFmtId="0" fontId="38" fillId="9" borderId="1" xfId="0" applyFont="1" applyFill="1" applyBorder="1" applyAlignment="1">
      <alignment horizontal="left" vertical="center" wrapText="1"/>
    </xf>
    <xf numFmtId="0" fontId="24" fillId="9" borderId="1" xfId="0" applyFont="1" applyFill="1" applyBorder="1" applyAlignment="1">
      <alignment horizontal="left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39" fillId="9" borderId="1" xfId="0" applyFont="1" applyFill="1" applyBorder="1" applyAlignment="1">
      <alignment horizontal="center" vertical="center" wrapText="1"/>
    </xf>
    <xf numFmtId="49" fontId="24" fillId="9" borderId="1" xfId="0" applyNumberFormat="1" applyFont="1" applyFill="1" applyBorder="1" applyAlignment="1">
      <alignment horizontal="right" vertical="center" wrapText="1"/>
    </xf>
    <xf numFmtId="0" fontId="24" fillId="9" borderId="8" xfId="0" applyFont="1" applyFill="1" applyBorder="1" applyAlignment="1">
      <alignment horizontal="left" vertical="center" wrapText="1"/>
    </xf>
    <xf numFmtId="0" fontId="38" fillId="9" borderId="7" xfId="0" applyFont="1" applyFill="1" applyBorder="1" applyAlignment="1">
      <alignment horizontal="left" vertical="center" wrapText="1"/>
    </xf>
    <xf numFmtId="14" fontId="38" fillId="9" borderId="8" xfId="0" applyNumberFormat="1" applyFont="1" applyFill="1" applyBorder="1" applyAlignment="1">
      <alignment horizontal="left" vertical="center" wrapText="1"/>
    </xf>
    <xf numFmtId="0" fontId="37" fillId="9" borderId="1" xfId="0" applyFont="1" applyFill="1" applyBorder="1" applyAlignment="1">
      <alignment horizontal="left" vertical="center" shrinkToFit="1"/>
    </xf>
    <xf numFmtId="49" fontId="24" fillId="9" borderId="1" xfId="0" applyNumberFormat="1" applyFont="1" applyFill="1" applyBorder="1" applyAlignment="1">
      <alignment horizontal="right" vertical="center"/>
    </xf>
    <xf numFmtId="0" fontId="24" fillId="9" borderId="4" xfId="0" applyFont="1" applyFill="1" applyBorder="1" applyAlignment="1">
      <alignment horizontal="left" vertical="center" wrapText="1"/>
    </xf>
    <xf numFmtId="49" fontId="37" fillId="9" borderId="1" xfId="0" applyNumberFormat="1" applyFont="1" applyFill="1" applyBorder="1" applyAlignment="1">
      <alignment horizontal="right" vertical="center"/>
    </xf>
    <xf numFmtId="14" fontId="24" fillId="26" borderId="1" xfId="0" applyNumberFormat="1" applyFont="1" applyFill="1" applyBorder="1" applyAlignment="1">
      <alignment horizontal="right" vertical="center" wrapText="1" indent="1"/>
    </xf>
    <xf numFmtId="0" fontId="24" fillId="26" borderId="4" xfId="0" applyFont="1" applyFill="1" applyBorder="1" applyAlignment="1">
      <alignment vertical="center" wrapText="1"/>
    </xf>
    <xf numFmtId="0" fontId="24" fillId="26" borderId="4" xfId="0" applyFont="1" applyFill="1" applyBorder="1" applyAlignment="1">
      <alignment horizontal="center" vertical="center" wrapText="1"/>
    </xf>
    <xf numFmtId="49" fontId="24" fillId="26" borderId="1" xfId="0" applyNumberFormat="1" applyFont="1" applyFill="1" applyBorder="1" applyAlignment="1">
      <alignment horizontal="right" vertical="center" indent="1"/>
    </xf>
    <xf numFmtId="49" fontId="24" fillId="26" borderId="1" xfId="0" applyNumberFormat="1" applyFont="1" applyFill="1" applyBorder="1" applyAlignment="1">
      <alignment horizontal="right" vertical="center" wrapText="1" indent="1"/>
    </xf>
    <xf numFmtId="0" fontId="25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horizontal="center" vertical="top" wrapText="1"/>
    </xf>
    <xf numFmtId="0" fontId="26" fillId="0" borderId="0" xfId="0" applyFont="1" applyBorder="1" applyAlignment="1">
      <alignment vertical="top"/>
    </xf>
    <xf numFmtId="3" fontId="27" fillId="0" borderId="0" xfId="5" applyNumberFormat="1" applyFont="1" applyFill="1" applyBorder="1" applyAlignment="1">
      <alignment vertical="top" wrapText="1"/>
    </xf>
    <xf numFmtId="0" fontId="20" fillId="0" borderId="0" xfId="0" applyFont="1" applyAlignment="1">
      <alignment horizontal="left" vertical="top"/>
    </xf>
    <xf numFmtId="0" fontId="26" fillId="0" borderId="0" xfId="0" applyFont="1" applyBorder="1" applyAlignment="1">
      <alignment horizontal="left" vertical="top" wrapText="1"/>
    </xf>
    <xf numFmtId="3" fontId="27" fillId="0" borderId="0" xfId="0" applyNumberFormat="1" applyFont="1" applyFill="1" applyBorder="1" applyAlignment="1">
      <alignment vertical="top" wrapText="1"/>
    </xf>
    <xf numFmtId="0" fontId="26" fillId="0" borderId="0" xfId="0" applyFont="1" applyBorder="1" applyAlignment="1">
      <alignment vertical="top" wrapText="1"/>
    </xf>
    <xf numFmtId="3" fontId="27" fillId="0" borderId="0" xfId="2" applyNumberFormat="1" applyFont="1" applyFill="1" applyBorder="1" applyAlignment="1">
      <alignment vertical="top" wrapText="1"/>
    </xf>
    <xf numFmtId="3" fontId="27" fillId="0" borderId="0" xfId="3" applyNumberFormat="1" applyFont="1" applyFill="1" applyBorder="1" applyAlignment="1">
      <alignment vertical="top" wrapText="1"/>
    </xf>
    <xf numFmtId="0" fontId="27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27" fillId="0" borderId="0" xfId="0" applyFont="1" applyAlignment="1">
      <alignment horizontal="left" vertical="top" wrapText="1"/>
    </xf>
    <xf numFmtId="0" fontId="26" fillId="0" borderId="0" xfId="0" applyFont="1" applyAlignment="1">
      <alignment horizontal="left" vertical="top" wrapText="1"/>
    </xf>
    <xf numFmtId="3" fontId="27" fillId="0" borderId="0" xfId="2" applyNumberFormat="1" applyFont="1" applyBorder="1" applyAlignment="1">
      <alignment vertical="top" wrapText="1"/>
    </xf>
    <xf numFmtId="3" fontId="27" fillId="0" borderId="0" xfId="4" applyNumberFormat="1" applyFont="1" applyFill="1" applyBorder="1" applyAlignment="1">
      <alignment vertical="top" wrapText="1"/>
    </xf>
    <xf numFmtId="0" fontId="9" fillId="4" borderId="58" xfId="0" applyFont="1" applyFill="1" applyBorder="1" applyAlignment="1">
      <alignment horizontal="center"/>
    </xf>
    <xf numFmtId="0" fontId="9" fillId="4" borderId="51" xfId="0" applyFont="1" applyFill="1" applyBorder="1" applyAlignment="1">
      <alignment horizontal="center"/>
    </xf>
    <xf numFmtId="0" fontId="9" fillId="2" borderId="20" xfId="0" applyFont="1" applyFill="1" applyBorder="1" applyAlignment="1">
      <alignment vertical="center" wrapText="1"/>
    </xf>
    <xf numFmtId="0" fontId="9" fillId="2" borderId="56" xfId="0" applyFont="1" applyFill="1" applyBorder="1" applyAlignment="1">
      <alignment vertical="center" wrapText="1"/>
    </xf>
    <xf numFmtId="0" fontId="9" fillId="2" borderId="27" xfId="0" applyFont="1" applyFill="1" applyBorder="1" applyAlignment="1">
      <alignment vertical="center" wrapText="1"/>
    </xf>
    <xf numFmtId="0" fontId="9" fillId="4" borderId="55" xfId="0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4" borderId="52" xfId="0" applyFont="1" applyFill="1" applyBorder="1" applyAlignment="1">
      <alignment horizontal="center"/>
    </xf>
    <xf numFmtId="0" fontId="9" fillId="4" borderId="29" xfId="0" applyFont="1" applyFill="1" applyBorder="1" applyAlignment="1">
      <alignment horizontal="center"/>
    </xf>
    <xf numFmtId="0" fontId="9" fillId="0" borderId="34" xfId="0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9" fillId="4" borderId="57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34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17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/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11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11" fillId="0" borderId="0" xfId="8" applyFont="1" applyAlignment="1">
      <alignment horizontal="center" wrapText="1"/>
    </xf>
    <xf numFmtId="0" fontId="12" fillId="0" borderId="0" xfId="8" applyFont="1" applyAlignment="1">
      <alignment horizontal="center" wrapText="1"/>
    </xf>
    <xf numFmtId="0" fontId="9" fillId="0" borderId="10" xfId="8" applyFont="1" applyBorder="1" applyAlignment="1">
      <alignment vertical="center"/>
    </xf>
    <xf numFmtId="0" fontId="9" fillId="0" borderId="33" xfId="8" applyFont="1" applyBorder="1" applyAlignment="1">
      <alignment vertical="center"/>
    </xf>
    <xf numFmtId="0" fontId="7" fillId="0" borderId="34" xfId="8" applyBorder="1" applyAlignment="1">
      <alignment vertical="center"/>
    </xf>
    <xf numFmtId="0" fontId="9" fillId="0" borderId="21" xfId="8" applyFont="1" applyBorder="1" applyAlignment="1">
      <alignment horizontal="center" vertical="center"/>
    </xf>
    <xf numFmtId="0" fontId="7" fillId="0" borderId="22" xfId="8" applyBorder="1" applyAlignment="1">
      <alignment vertical="center"/>
    </xf>
    <xf numFmtId="0" fontId="7" fillId="0" borderId="23" xfId="8" applyBorder="1" applyAlignment="1">
      <alignment horizontal="center" vertical="center"/>
    </xf>
    <xf numFmtId="0" fontId="9" fillId="0" borderId="24" xfId="8" applyFont="1" applyBorder="1" applyAlignment="1">
      <alignment horizontal="center" vertical="center" wrapText="1"/>
    </xf>
    <xf numFmtId="0" fontId="9" fillId="0" borderId="5" xfId="8" applyFont="1" applyBorder="1" applyAlignment="1">
      <alignment horizontal="center" vertical="center" wrapText="1"/>
    </xf>
    <xf numFmtId="0" fontId="7" fillId="0" borderId="5" xfId="8" applyBorder="1" applyAlignment="1">
      <alignment horizontal="center" vertical="center" wrapText="1"/>
    </xf>
    <xf numFmtId="0" fontId="9" fillId="0" borderId="25" xfId="8" applyFont="1" applyBorder="1" applyAlignment="1">
      <alignment horizontal="center" vertical="center" wrapText="1"/>
    </xf>
    <xf numFmtId="0" fontId="9" fillId="0" borderId="26" xfId="8" applyFont="1" applyBorder="1" applyAlignment="1">
      <alignment horizontal="center" vertical="center" wrapText="1"/>
    </xf>
    <xf numFmtId="0" fontId="7" fillId="0" borderId="26" xfId="8" applyBorder="1" applyAlignment="1">
      <alignment horizontal="center" vertical="center" wrapText="1"/>
    </xf>
    <xf numFmtId="0" fontId="11" fillId="0" borderId="6" xfId="8" applyFont="1" applyBorder="1" applyAlignment="1">
      <alignment horizontal="center" vertical="center" wrapText="1"/>
    </xf>
    <xf numFmtId="0" fontId="7" fillId="0" borderId="17" xfId="8" applyBorder="1" applyAlignment="1">
      <alignment horizontal="center" vertical="center"/>
    </xf>
    <xf numFmtId="0" fontId="7" fillId="0" borderId="18" xfId="8" applyBorder="1" applyAlignment="1">
      <alignment horizontal="center" vertical="center"/>
    </xf>
    <xf numFmtId="0" fontId="7" fillId="0" borderId="19" xfId="8" applyBorder="1" applyAlignment="1">
      <alignment horizontal="center" vertical="center"/>
    </xf>
    <xf numFmtId="0" fontId="0" fillId="0" borderId="27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9" fillId="0" borderId="41" xfId="0" applyFon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wrapText="1"/>
    </xf>
    <xf numFmtId="0" fontId="11" fillId="0" borderId="36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9" fillId="0" borderId="20" xfId="0" applyFont="1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9" fillId="0" borderId="45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36" xfId="0" applyFont="1" applyFill="1" applyBorder="1" applyAlignment="1">
      <alignment horizontal="center" wrapText="1"/>
    </xf>
  </cellXfs>
  <cellStyles count="21">
    <cellStyle name="Mena 2" xfId="15"/>
    <cellStyle name="Normal 2" xfId="8"/>
    <cellStyle name="Normal 2 2" xfId="20"/>
    <cellStyle name="Normálna" xfId="0" builtinId="0"/>
    <cellStyle name="Normálna 2" xfId="7"/>
    <cellStyle name="Normálna 2 2" xfId="9"/>
    <cellStyle name="Normálna 2 2 2 2" xfId="11"/>
    <cellStyle name="Normálna 2 2 2 2 2" xfId="14"/>
    <cellStyle name="Normálna 2 3 2 2 2" xfId="10"/>
    <cellStyle name="Normálna 2 3 2 2 2 2" xfId="13"/>
    <cellStyle name="Normálna 3" xfId="6"/>
    <cellStyle name="Normálna 3 2" xfId="16"/>
    <cellStyle name="Normálna 4" xfId="17"/>
    <cellStyle name="Normálna 5 2" xfId="12"/>
    <cellStyle name="normálne 3 2" xfId="18"/>
    <cellStyle name="normálne_Databazy_VVŠ_2006_ severská" xfId="3"/>
    <cellStyle name="normálne_OVT - Tab_16az23_sprava_VVS_2004" xfId="2"/>
    <cellStyle name="normálne_Viest 2" xfId="4"/>
    <cellStyle name="normálne_Výročná_správa_o_VŠ_2005_financie_databazy_po_kontrole_OFVŠ_PM" xfId="5"/>
    <cellStyle name="Percentá" xfId="1" builtinId="5"/>
    <cellStyle name="Percentá 2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workbookViewId="0">
      <selection activeCell="A5" sqref="A5:I5"/>
    </sheetView>
  </sheetViews>
  <sheetFormatPr defaultRowHeight="15.75" x14ac:dyDescent="0.25"/>
  <sheetData>
    <row r="1" spans="1:9" ht="120.75" customHeight="1" x14ac:dyDescent="0.25">
      <c r="A1" s="664" t="s">
        <v>229</v>
      </c>
      <c r="B1" s="664"/>
      <c r="C1" s="664"/>
      <c r="D1" s="664"/>
      <c r="E1" s="664"/>
      <c r="F1" s="664"/>
      <c r="G1" s="664"/>
      <c r="H1" s="664"/>
      <c r="I1" s="664"/>
    </row>
    <row r="2" spans="1:9" ht="61.5" customHeight="1" x14ac:dyDescent="0.25">
      <c r="A2" s="664"/>
      <c r="B2" s="664"/>
      <c r="C2" s="664"/>
      <c r="D2" s="664"/>
      <c r="E2" s="664"/>
      <c r="F2" s="664"/>
      <c r="G2" s="664"/>
      <c r="H2" s="664"/>
      <c r="I2" s="664"/>
    </row>
    <row r="3" spans="1:9" ht="61.5" customHeight="1" x14ac:dyDescent="0.25">
      <c r="A3" s="664"/>
      <c r="B3" s="664"/>
      <c r="C3" s="664"/>
      <c r="D3" s="664"/>
      <c r="E3" s="664"/>
      <c r="F3" s="664"/>
      <c r="G3" s="664"/>
      <c r="H3" s="664"/>
      <c r="I3" s="664"/>
    </row>
    <row r="4" spans="1:9" ht="61.5" customHeight="1" x14ac:dyDescent="0.25"/>
    <row r="5" spans="1:9" ht="45.75" x14ac:dyDescent="0.65">
      <c r="A5" s="662" t="s">
        <v>201</v>
      </c>
      <c r="B5" s="662"/>
      <c r="C5" s="662"/>
      <c r="D5" s="662"/>
      <c r="E5" s="662"/>
      <c r="F5" s="662"/>
      <c r="G5" s="662"/>
      <c r="H5" s="662"/>
      <c r="I5" s="662"/>
    </row>
    <row r="6" spans="1:9" ht="61.5" x14ac:dyDescent="0.85">
      <c r="A6" s="663"/>
      <c r="B6" s="663"/>
      <c r="C6" s="663"/>
      <c r="D6" s="663"/>
      <c r="E6" s="663"/>
      <c r="F6" s="663"/>
      <c r="G6" s="663"/>
      <c r="H6" s="663"/>
      <c r="I6" s="663"/>
    </row>
  </sheetData>
  <mergeCells count="3">
    <mergeCell ref="A5:I5"/>
    <mergeCell ref="A6:I6"/>
    <mergeCell ref="A1:I3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54"/>
  <sheetViews>
    <sheetView topLeftCell="A19" workbookViewId="0">
      <selection activeCell="K55" sqref="K55"/>
    </sheetView>
  </sheetViews>
  <sheetFormatPr defaultRowHeight="15.75" x14ac:dyDescent="0.25"/>
  <cols>
    <col min="1" max="1" width="47.125" style="324" bestFit="1" customWidth="1"/>
    <col min="2" max="2" width="11.125" style="285" customWidth="1"/>
    <col min="3" max="6" width="9" style="285"/>
    <col min="7" max="7" width="6.25" style="285" customWidth="1"/>
    <col min="8" max="8" width="5.75" style="285" customWidth="1"/>
    <col min="9" max="9" width="5.875" style="285" customWidth="1"/>
    <col min="10" max="16384" width="9" style="285"/>
  </cols>
  <sheetData>
    <row r="1" spans="1:10" ht="67.5" customHeight="1" x14ac:dyDescent="0.25">
      <c r="A1" s="744" t="s">
        <v>260</v>
      </c>
      <c r="B1" s="744"/>
      <c r="C1" s="744"/>
      <c r="D1" s="744"/>
      <c r="E1" s="744"/>
      <c r="F1" s="744"/>
      <c r="G1" s="744"/>
      <c r="H1" s="744"/>
      <c r="I1" s="744"/>
      <c r="J1" s="311"/>
    </row>
    <row r="2" spans="1:10" s="309" customFormat="1" ht="16.5" thickBot="1" x14ac:dyDescent="0.3">
      <c r="A2" s="312"/>
      <c r="B2" s="313"/>
      <c r="C2" s="745" t="s">
        <v>141</v>
      </c>
      <c r="D2" s="746"/>
      <c r="E2" s="746"/>
      <c r="F2" s="746"/>
      <c r="G2" s="746"/>
      <c r="H2" s="746"/>
      <c r="I2" s="747"/>
      <c r="J2" s="314"/>
    </row>
    <row r="3" spans="1:10" s="309" customFormat="1" ht="55.5" customHeight="1" thickBot="1" x14ac:dyDescent="0.3">
      <c r="A3" s="315" t="s">
        <v>68</v>
      </c>
      <c r="B3" s="316" t="s">
        <v>140</v>
      </c>
      <c r="C3" s="316" t="s">
        <v>69</v>
      </c>
      <c r="D3" s="316" t="s">
        <v>230</v>
      </c>
      <c r="E3" s="316" t="s">
        <v>222</v>
      </c>
      <c r="F3" s="316" t="s">
        <v>220</v>
      </c>
      <c r="G3" s="316" t="s">
        <v>200</v>
      </c>
      <c r="H3" s="316" t="s">
        <v>186</v>
      </c>
      <c r="I3" s="317" t="s">
        <v>142</v>
      </c>
      <c r="J3" s="318"/>
    </row>
    <row r="4" spans="1:10" s="309" customFormat="1" x14ac:dyDescent="0.25">
      <c r="A4" s="319" t="s">
        <v>20</v>
      </c>
      <c r="B4" s="320">
        <v>1</v>
      </c>
      <c r="C4" s="321" t="s">
        <v>301</v>
      </c>
      <c r="D4" s="321"/>
      <c r="E4" s="320" t="s">
        <v>302</v>
      </c>
      <c r="F4" s="320" t="s">
        <v>302</v>
      </c>
      <c r="G4" s="320" t="s">
        <v>302</v>
      </c>
      <c r="H4" s="320" t="s">
        <v>302</v>
      </c>
      <c r="I4" s="320">
        <v>8.1</v>
      </c>
    </row>
    <row r="5" spans="1:10" s="309" customFormat="1" x14ac:dyDescent="0.25">
      <c r="A5" s="322" t="s">
        <v>22</v>
      </c>
      <c r="B5" s="297">
        <v>1</v>
      </c>
      <c r="C5" s="323" t="s">
        <v>301</v>
      </c>
      <c r="D5" s="323">
        <v>15.1</v>
      </c>
      <c r="E5" s="297">
        <v>0</v>
      </c>
      <c r="F5" s="297">
        <v>0</v>
      </c>
      <c r="G5" s="297">
        <v>0</v>
      </c>
      <c r="H5" s="297">
        <v>46.9</v>
      </c>
      <c r="I5" s="297">
        <v>71.8</v>
      </c>
    </row>
    <row r="6" spans="1:10" s="309" customFormat="1" x14ac:dyDescent="0.25">
      <c r="A6" s="322" t="s">
        <v>27</v>
      </c>
      <c r="B6" s="297">
        <v>1</v>
      </c>
      <c r="C6" s="323" t="s">
        <v>301</v>
      </c>
      <c r="D6" s="323">
        <v>0</v>
      </c>
      <c r="E6" s="297">
        <v>0.6</v>
      </c>
      <c r="F6" s="297">
        <v>21.3</v>
      </c>
      <c r="G6" s="297">
        <v>32.9</v>
      </c>
      <c r="H6" s="297">
        <v>33.200000000000003</v>
      </c>
      <c r="I6" s="297">
        <v>35.4</v>
      </c>
    </row>
    <row r="7" spans="1:10" s="309" customFormat="1" x14ac:dyDescent="0.25">
      <c r="A7" s="322" t="s">
        <v>30</v>
      </c>
      <c r="B7" s="297">
        <v>1</v>
      </c>
      <c r="C7" s="323" t="s">
        <v>301</v>
      </c>
      <c r="D7" s="323">
        <v>7</v>
      </c>
      <c r="E7" s="297">
        <v>5.7</v>
      </c>
      <c r="F7" s="297">
        <v>15.9</v>
      </c>
      <c r="G7" s="297">
        <v>40.9</v>
      </c>
      <c r="H7" s="297">
        <v>45.7</v>
      </c>
      <c r="I7" s="297">
        <v>48.7</v>
      </c>
    </row>
    <row r="8" spans="1:10" s="309" customFormat="1" x14ac:dyDescent="0.25">
      <c r="A8" s="322" t="s">
        <v>31</v>
      </c>
      <c r="B8" s="297">
        <v>1</v>
      </c>
      <c r="C8" s="323" t="s">
        <v>301</v>
      </c>
      <c r="D8" s="323">
        <v>11.9</v>
      </c>
      <c r="E8" s="297">
        <v>8.1</v>
      </c>
      <c r="F8" s="297">
        <v>23.1</v>
      </c>
      <c r="G8" s="297">
        <v>34.299999999999997</v>
      </c>
      <c r="H8" s="297">
        <v>36.799999999999997</v>
      </c>
      <c r="I8" s="297">
        <v>35.6</v>
      </c>
    </row>
    <row r="9" spans="1:10" s="309" customFormat="1" x14ac:dyDescent="0.25">
      <c r="A9" s="322" t="s">
        <v>32</v>
      </c>
      <c r="B9" s="297">
        <v>1</v>
      </c>
      <c r="C9" s="323" t="s">
        <v>301</v>
      </c>
      <c r="D9" s="323">
        <v>0</v>
      </c>
      <c r="E9" s="297">
        <v>0</v>
      </c>
      <c r="F9" s="297">
        <v>0</v>
      </c>
      <c r="G9" s="297">
        <v>79.2</v>
      </c>
      <c r="H9" s="297">
        <v>43.5</v>
      </c>
      <c r="I9" s="297">
        <v>74.2</v>
      </c>
    </row>
    <row r="10" spans="1:10" s="309" customFormat="1" x14ac:dyDescent="0.25">
      <c r="A10" s="322" t="s">
        <v>35</v>
      </c>
      <c r="B10" s="297">
        <v>1</v>
      </c>
      <c r="C10" s="323" t="s">
        <v>301</v>
      </c>
      <c r="D10" s="323">
        <v>14.1</v>
      </c>
      <c r="E10" s="297">
        <v>10.7</v>
      </c>
      <c r="F10" s="297">
        <v>23</v>
      </c>
      <c r="G10" s="297">
        <v>49.5</v>
      </c>
      <c r="H10" s="297">
        <v>12.8</v>
      </c>
      <c r="I10" s="297">
        <v>13.9</v>
      </c>
    </row>
    <row r="11" spans="1:10" s="309" customFormat="1" x14ac:dyDescent="0.25">
      <c r="A11" s="322" t="s">
        <v>42</v>
      </c>
      <c r="B11" s="297">
        <v>1</v>
      </c>
      <c r="C11" s="323" t="s">
        <v>301</v>
      </c>
      <c r="D11" s="323">
        <v>12.3</v>
      </c>
      <c r="E11" s="297">
        <v>6.8</v>
      </c>
      <c r="F11" s="297">
        <v>13.7</v>
      </c>
      <c r="G11" s="297">
        <v>22.1</v>
      </c>
      <c r="H11" s="297">
        <v>33.700000000000003</v>
      </c>
      <c r="I11" s="297">
        <v>44.8</v>
      </c>
    </row>
    <row r="12" spans="1:10" s="309" customFormat="1" x14ac:dyDescent="0.25">
      <c r="A12" s="322" t="s">
        <v>45</v>
      </c>
      <c r="B12" s="297">
        <v>1</v>
      </c>
      <c r="C12" s="297" t="s">
        <v>301</v>
      </c>
      <c r="D12" s="297">
        <v>24</v>
      </c>
      <c r="E12" s="297">
        <v>6.7</v>
      </c>
      <c r="F12" s="297">
        <v>0</v>
      </c>
      <c r="G12" s="297">
        <v>61.1</v>
      </c>
      <c r="H12" s="297">
        <v>35.299999999999997</v>
      </c>
      <c r="I12" s="297">
        <v>75</v>
      </c>
    </row>
    <row r="13" spans="1:10" s="309" customFormat="1" x14ac:dyDescent="0.25">
      <c r="A13" s="322" t="s">
        <v>46</v>
      </c>
      <c r="B13" s="297">
        <v>1</v>
      </c>
      <c r="C13" s="297" t="s">
        <v>301</v>
      </c>
      <c r="D13" s="297">
        <v>9.1</v>
      </c>
      <c r="E13" s="297">
        <v>1.5</v>
      </c>
      <c r="F13" s="297">
        <v>21.9</v>
      </c>
      <c r="G13" s="297">
        <v>28.1</v>
      </c>
      <c r="H13" s="297">
        <v>33.700000000000003</v>
      </c>
      <c r="I13" s="297">
        <v>38.799999999999997</v>
      </c>
    </row>
    <row r="14" spans="1:10" s="309" customFormat="1" x14ac:dyDescent="0.25">
      <c r="A14" s="322" t="s">
        <v>30</v>
      </c>
      <c r="B14" s="297">
        <v>1</v>
      </c>
      <c r="C14" s="297" t="s">
        <v>303</v>
      </c>
      <c r="D14" s="297" t="s">
        <v>302</v>
      </c>
      <c r="E14" s="297" t="s">
        <v>302</v>
      </c>
      <c r="F14" s="297" t="s">
        <v>302</v>
      </c>
      <c r="G14" s="297" t="s">
        <v>302</v>
      </c>
      <c r="H14" s="297">
        <v>0</v>
      </c>
      <c r="I14" s="297">
        <v>11.8</v>
      </c>
    </row>
    <row r="15" spans="1:10" x14ac:dyDescent="0.25">
      <c r="A15" s="322" t="s">
        <v>31</v>
      </c>
      <c r="B15" s="297">
        <v>1</v>
      </c>
      <c r="C15" s="297" t="s">
        <v>303</v>
      </c>
      <c r="D15" s="297" t="s">
        <v>302</v>
      </c>
      <c r="E15" s="297" t="s">
        <v>302</v>
      </c>
      <c r="F15" s="297" t="s">
        <v>302</v>
      </c>
      <c r="G15" s="297" t="s">
        <v>302</v>
      </c>
      <c r="H15" s="297">
        <v>27</v>
      </c>
      <c r="I15" s="297">
        <v>17.399999999999999</v>
      </c>
    </row>
    <row r="16" spans="1:10" x14ac:dyDescent="0.25">
      <c r="A16" s="322" t="s">
        <v>20</v>
      </c>
      <c r="B16" s="297">
        <v>2</v>
      </c>
      <c r="C16" s="297" t="s">
        <v>301</v>
      </c>
      <c r="D16" s="297"/>
      <c r="E16" s="297" t="s">
        <v>302</v>
      </c>
      <c r="F16" s="297" t="s">
        <v>302</v>
      </c>
      <c r="G16" s="297" t="s">
        <v>302</v>
      </c>
      <c r="H16" s="297">
        <v>78.599999999999994</v>
      </c>
      <c r="I16" s="297">
        <v>84</v>
      </c>
    </row>
    <row r="17" spans="1:9" x14ac:dyDescent="0.25">
      <c r="A17" s="322" t="s">
        <v>22</v>
      </c>
      <c r="B17" s="297">
        <v>2</v>
      </c>
      <c r="C17" s="297" t="s">
        <v>301</v>
      </c>
      <c r="D17" s="297">
        <v>0</v>
      </c>
      <c r="E17" s="297">
        <v>73.5</v>
      </c>
      <c r="F17" s="297">
        <v>97.4</v>
      </c>
      <c r="G17" s="297">
        <v>95.3</v>
      </c>
      <c r="H17" s="297">
        <v>91.4</v>
      </c>
      <c r="I17" s="297">
        <v>95.5</v>
      </c>
    </row>
    <row r="18" spans="1:9" x14ac:dyDescent="0.25">
      <c r="A18" s="322" t="s">
        <v>25</v>
      </c>
      <c r="B18" s="297">
        <v>2</v>
      </c>
      <c r="C18" s="297" t="s">
        <v>301</v>
      </c>
      <c r="D18" s="297"/>
      <c r="E18" s="297" t="s">
        <v>302</v>
      </c>
      <c r="F18" s="297" t="s">
        <v>302</v>
      </c>
      <c r="G18" s="297" t="s">
        <v>302</v>
      </c>
      <c r="H18" s="297" t="s">
        <v>302</v>
      </c>
      <c r="I18" s="297">
        <v>0</v>
      </c>
    </row>
    <row r="19" spans="1:9" x14ac:dyDescent="0.25">
      <c r="A19" s="322" t="s">
        <v>27</v>
      </c>
      <c r="B19" s="297">
        <v>2</v>
      </c>
      <c r="C19" s="297" t="s">
        <v>301</v>
      </c>
      <c r="D19" s="297">
        <v>37.799999999999997</v>
      </c>
      <c r="E19" s="297">
        <v>0</v>
      </c>
      <c r="F19" s="297">
        <v>83.9</v>
      </c>
      <c r="G19" s="297">
        <v>100</v>
      </c>
      <c r="H19" s="297">
        <v>90</v>
      </c>
      <c r="I19" s="297">
        <v>95.7</v>
      </c>
    </row>
    <row r="20" spans="1:9" x14ac:dyDescent="0.25">
      <c r="A20" s="322" t="s">
        <v>30</v>
      </c>
      <c r="B20" s="297">
        <v>2</v>
      </c>
      <c r="C20" s="297" t="s">
        <v>301</v>
      </c>
      <c r="D20" s="297">
        <v>13.9</v>
      </c>
      <c r="E20" s="297">
        <v>68.7</v>
      </c>
      <c r="F20" s="297">
        <v>86.3</v>
      </c>
      <c r="G20" s="297">
        <v>89.9</v>
      </c>
      <c r="H20" s="297">
        <v>89.5</v>
      </c>
      <c r="I20" s="297">
        <v>77.2</v>
      </c>
    </row>
    <row r="21" spans="1:9" x14ac:dyDescent="0.25">
      <c r="A21" s="322" t="s">
        <v>31</v>
      </c>
      <c r="B21" s="297">
        <v>2</v>
      </c>
      <c r="C21" s="297" t="s">
        <v>301</v>
      </c>
      <c r="D21" s="297">
        <v>13.5</v>
      </c>
      <c r="E21" s="297">
        <v>57.6</v>
      </c>
      <c r="F21" s="297">
        <v>83.4</v>
      </c>
      <c r="G21" s="297">
        <v>88.5</v>
      </c>
      <c r="H21" s="297">
        <v>82</v>
      </c>
      <c r="I21" s="297">
        <v>88.9</v>
      </c>
    </row>
    <row r="22" spans="1:9" x14ac:dyDescent="0.25">
      <c r="A22" s="322" t="s">
        <v>32</v>
      </c>
      <c r="B22" s="297">
        <v>2</v>
      </c>
      <c r="C22" s="297" t="s">
        <v>301</v>
      </c>
      <c r="D22" s="297">
        <v>0</v>
      </c>
      <c r="E22" s="297">
        <v>85.7</v>
      </c>
      <c r="F22" s="297">
        <v>96.8</v>
      </c>
      <c r="G22" s="297">
        <v>100</v>
      </c>
      <c r="H22" s="297">
        <v>87.1</v>
      </c>
      <c r="I22" s="297">
        <v>93.5</v>
      </c>
    </row>
    <row r="23" spans="1:9" x14ac:dyDescent="0.25">
      <c r="A23" s="322" t="s">
        <v>35</v>
      </c>
      <c r="B23" s="297">
        <v>2</v>
      </c>
      <c r="C23" s="297" t="s">
        <v>301</v>
      </c>
      <c r="D23" s="297">
        <v>2.8</v>
      </c>
      <c r="E23" s="297">
        <v>73.3</v>
      </c>
      <c r="F23" s="297">
        <v>88.9</v>
      </c>
      <c r="G23" s="297">
        <v>93.9</v>
      </c>
      <c r="H23" s="297">
        <v>97.1</v>
      </c>
      <c r="I23" s="297">
        <v>100</v>
      </c>
    </row>
    <row r="24" spans="1:9" x14ac:dyDescent="0.25">
      <c r="A24" s="322" t="s">
        <v>42</v>
      </c>
      <c r="B24" s="297">
        <v>2</v>
      </c>
      <c r="C24" s="297" t="s">
        <v>301</v>
      </c>
      <c r="D24" s="297">
        <v>1.9</v>
      </c>
      <c r="E24" s="297">
        <v>73.2</v>
      </c>
      <c r="F24" s="297">
        <v>85.9</v>
      </c>
      <c r="G24" s="297">
        <v>87.1</v>
      </c>
      <c r="H24" s="297">
        <v>80.3</v>
      </c>
      <c r="I24" s="297">
        <v>91.5</v>
      </c>
    </row>
    <row r="25" spans="1:9" x14ac:dyDescent="0.25">
      <c r="A25" s="322" t="s">
        <v>45</v>
      </c>
      <c r="B25" s="297">
        <v>2</v>
      </c>
      <c r="C25" s="297" t="s">
        <v>301</v>
      </c>
      <c r="D25" s="297">
        <v>28.6</v>
      </c>
      <c r="E25" s="297">
        <v>0</v>
      </c>
      <c r="F25" s="297">
        <v>85.7</v>
      </c>
      <c r="G25" s="297">
        <v>81.8</v>
      </c>
      <c r="H25" s="297">
        <v>63.6</v>
      </c>
      <c r="I25" s="297">
        <v>28.6</v>
      </c>
    </row>
    <row r="26" spans="1:9" x14ac:dyDescent="0.25">
      <c r="A26" s="322" t="s">
        <v>46</v>
      </c>
      <c r="B26" s="297">
        <v>2</v>
      </c>
      <c r="C26" s="297" t="s">
        <v>301</v>
      </c>
      <c r="D26" s="297">
        <v>17</v>
      </c>
      <c r="E26" s="297">
        <v>59.1</v>
      </c>
      <c r="F26" s="297">
        <v>76.5</v>
      </c>
      <c r="G26" s="297">
        <v>80.2</v>
      </c>
      <c r="H26" s="297">
        <v>57</v>
      </c>
      <c r="I26" s="297">
        <v>86.9</v>
      </c>
    </row>
    <row r="27" spans="1:9" x14ac:dyDescent="0.25">
      <c r="A27" s="322" t="s">
        <v>25</v>
      </c>
      <c r="B27" s="297">
        <v>2</v>
      </c>
      <c r="C27" s="297" t="s">
        <v>303</v>
      </c>
      <c r="D27" s="297" t="s">
        <v>302</v>
      </c>
      <c r="E27" s="297" t="s">
        <v>302</v>
      </c>
      <c r="F27" s="297" t="s">
        <v>302</v>
      </c>
      <c r="G27" s="297" t="s">
        <v>302</v>
      </c>
      <c r="H27" s="297">
        <v>95.7</v>
      </c>
      <c r="I27" s="297" t="s">
        <v>302</v>
      </c>
    </row>
    <row r="28" spans="1:9" x14ac:dyDescent="0.25">
      <c r="A28" s="322" t="s">
        <v>31</v>
      </c>
      <c r="B28" s="297">
        <v>2</v>
      </c>
      <c r="C28" s="297" t="s">
        <v>303</v>
      </c>
      <c r="D28" s="297" t="s">
        <v>302</v>
      </c>
      <c r="E28" s="297" t="s">
        <v>302</v>
      </c>
      <c r="F28" s="297" t="s">
        <v>302</v>
      </c>
      <c r="G28" s="297" t="s">
        <v>302</v>
      </c>
      <c r="H28" s="297">
        <v>95.7</v>
      </c>
      <c r="I28" s="297" t="s">
        <v>302</v>
      </c>
    </row>
    <row r="29" spans="1:9" x14ac:dyDescent="0.25">
      <c r="A29" s="322" t="s">
        <v>20</v>
      </c>
      <c r="B29" s="297">
        <v>3</v>
      </c>
      <c r="C29" s="297" t="s">
        <v>301</v>
      </c>
      <c r="D29" s="297"/>
      <c r="E29" s="297" t="s">
        <v>302</v>
      </c>
      <c r="F29" s="297" t="s">
        <v>302</v>
      </c>
      <c r="G29" s="297" t="s">
        <v>302</v>
      </c>
      <c r="H29" s="297" t="s">
        <v>302</v>
      </c>
      <c r="I29" s="297">
        <v>0</v>
      </c>
    </row>
    <row r="30" spans="1:9" x14ac:dyDescent="0.25">
      <c r="A30" s="322" t="s">
        <v>21</v>
      </c>
      <c r="B30" s="297">
        <v>3</v>
      </c>
      <c r="C30" s="297" t="s">
        <v>301</v>
      </c>
      <c r="D30" s="297"/>
      <c r="E30" s="297" t="s">
        <v>302</v>
      </c>
      <c r="F30" s="297">
        <v>0</v>
      </c>
      <c r="G30" s="297">
        <v>0</v>
      </c>
      <c r="H30" s="297">
        <v>0</v>
      </c>
      <c r="I30" s="297" t="s">
        <v>302</v>
      </c>
    </row>
    <row r="31" spans="1:9" x14ac:dyDescent="0.25">
      <c r="A31" s="322" t="s">
        <v>22</v>
      </c>
      <c r="B31" s="297">
        <v>3</v>
      </c>
      <c r="C31" s="297" t="s">
        <v>301</v>
      </c>
      <c r="D31" s="297">
        <v>0</v>
      </c>
      <c r="E31" s="297">
        <v>0</v>
      </c>
      <c r="F31" s="297">
        <v>33.299999999999997</v>
      </c>
      <c r="G31" s="297" t="s">
        <v>302</v>
      </c>
      <c r="H31" s="297">
        <v>20</v>
      </c>
      <c r="I31" s="297">
        <v>80</v>
      </c>
    </row>
    <row r="32" spans="1:9" x14ac:dyDescent="0.25">
      <c r="A32" s="322" t="s">
        <v>25</v>
      </c>
      <c r="B32" s="297">
        <v>3</v>
      </c>
      <c r="C32" s="297" t="s">
        <v>301</v>
      </c>
      <c r="D32" s="297"/>
      <c r="E32" s="297" t="s">
        <v>302</v>
      </c>
      <c r="F32" s="297">
        <v>0</v>
      </c>
      <c r="G32" s="297">
        <v>0</v>
      </c>
      <c r="H32" s="297">
        <v>75</v>
      </c>
      <c r="I32" s="297">
        <v>50</v>
      </c>
    </row>
    <row r="33" spans="1:9" x14ac:dyDescent="0.25">
      <c r="A33" s="322" t="s">
        <v>27</v>
      </c>
      <c r="B33" s="297">
        <v>3</v>
      </c>
      <c r="C33" s="297" t="s">
        <v>301</v>
      </c>
      <c r="D33" s="297">
        <v>0</v>
      </c>
      <c r="E33" s="297">
        <v>0</v>
      </c>
      <c r="F33" s="297">
        <v>5.9</v>
      </c>
      <c r="G33" s="297">
        <v>57.1</v>
      </c>
      <c r="H33" s="297">
        <v>69</v>
      </c>
      <c r="I33" s="297">
        <v>76.099999999999994</v>
      </c>
    </row>
    <row r="34" spans="1:9" x14ac:dyDescent="0.25">
      <c r="A34" s="322" t="s">
        <v>29</v>
      </c>
      <c r="B34" s="297">
        <v>3</v>
      </c>
      <c r="C34" s="297" t="s">
        <v>301</v>
      </c>
      <c r="D34" s="297"/>
      <c r="E34" s="297" t="s">
        <v>302</v>
      </c>
      <c r="F34" s="297" t="s">
        <v>302</v>
      </c>
      <c r="G34" s="297">
        <v>0</v>
      </c>
      <c r="H34" s="297">
        <v>0</v>
      </c>
      <c r="I34" s="297">
        <v>0</v>
      </c>
    </row>
    <row r="35" spans="1:9" x14ac:dyDescent="0.25">
      <c r="A35" s="322" t="s">
        <v>30</v>
      </c>
      <c r="B35" s="297">
        <v>3</v>
      </c>
      <c r="C35" s="297" t="s">
        <v>301</v>
      </c>
      <c r="D35" s="297">
        <v>7.6</v>
      </c>
      <c r="E35" s="297">
        <v>4.2</v>
      </c>
      <c r="F35" s="297">
        <v>7.2</v>
      </c>
      <c r="G35" s="297">
        <v>35.5</v>
      </c>
      <c r="H35" s="297">
        <v>64.599999999999994</v>
      </c>
      <c r="I35" s="297">
        <v>54.3</v>
      </c>
    </row>
    <row r="36" spans="1:9" x14ac:dyDescent="0.25">
      <c r="A36" s="322" t="s">
        <v>31</v>
      </c>
      <c r="B36" s="297">
        <v>3</v>
      </c>
      <c r="C36" s="297" t="s">
        <v>301</v>
      </c>
      <c r="D36" s="297">
        <v>14.7</v>
      </c>
      <c r="E36" s="297">
        <v>5.6</v>
      </c>
      <c r="F36" s="297">
        <v>7.1</v>
      </c>
      <c r="G36" s="297">
        <v>51</v>
      </c>
      <c r="H36" s="297">
        <v>46.8</v>
      </c>
      <c r="I36" s="297">
        <v>60.3</v>
      </c>
    </row>
    <row r="37" spans="1:9" x14ac:dyDescent="0.25">
      <c r="A37" s="322" t="s">
        <v>32</v>
      </c>
      <c r="B37" s="297">
        <v>3</v>
      </c>
      <c r="C37" s="297" t="s">
        <v>301</v>
      </c>
      <c r="D37" s="297">
        <v>0</v>
      </c>
      <c r="E37" s="297">
        <v>0</v>
      </c>
      <c r="F37" s="297">
        <v>0</v>
      </c>
      <c r="G37" s="297">
        <v>100</v>
      </c>
      <c r="H37" s="297">
        <v>50</v>
      </c>
      <c r="I37" s="297">
        <v>66.7</v>
      </c>
    </row>
    <row r="38" spans="1:9" x14ac:dyDescent="0.25">
      <c r="A38" s="322" t="s">
        <v>35</v>
      </c>
      <c r="B38" s="297">
        <v>3</v>
      </c>
      <c r="C38" s="297" t="s">
        <v>301</v>
      </c>
      <c r="D38" s="297">
        <v>0</v>
      </c>
      <c r="E38" s="297">
        <v>0</v>
      </c>
      <c r="F38" s="297">
        <v>0</v>
      </c>
      <c r="G38" s="297">
        <v>0</v>
      </c>
      <c r="H38" s="297">
        <v>54.5</v>
      </c>
      <c r="I38" s="297">
        <v>63.6</v>
      </c>
    </row>
    <row r="39" spans="1:9" x14ac:dyDescent="0.25">
      <c r="A39" s="322" t="s">
        <v>42</v>
      </c>
      <c r="B39" s="297">
        <v>3</v>
      </c>
      <c r="C39" s="297" t="s">
        <v>301</v>
      </c>
      <c r="D39" s="297">
        <v>0</v>
      </c>
      <c r="E39" s="297">
        <v>0</v>
      </c>
      <c r="F39" s="297">
        <v>0</v>
      </c>
      <c r="G39" s="297">
        <v>60</v>
      </c>
      <c r="H39" s="297">
        <v>75</v>
      </c>
      <c r="I39" s="297">
        <v>0</v>
      </c>
    </row>
    <row r="40" spans="1:9" x14ac:dyDescent="0.25">
      <c r="A40" s="322" t="s">
        <v>45</v>
      </c>
      <c r="B40" s="297">
        <v>3</v>
      </c>
      <c r="C40" s="297" t="s">
        <v>301</v>
      </c>
      <c r="D40" s="297">
        <v>0</v>
      </c>
      <c r="E40" s="297">
        <v>0</v>
      </c>
      <c r="F40" s="297">
        <v>0</v>
      </c>
      <c r="G40" s="297">
        <v>0</v>
      </c>
      <c r="H40" s="297">
        <v>57.1</v>
      </c>
      <c r="I40" s="297">
        <v>42.9</v>
      </c>
    </row>
    <row r="41" spans="1:9" x14ac:dyDescent="0.25">
      <c r="A41" s="322" t="s">
        <v>46</v>
      </c>
      <c r="B41" s="297">
        <v>3</v>
      </c>
      <c r="C41" s="297" t="s">
        <v>301</v>
      </c>
      <c r="D41" s="297">
        <v>15.3</v>
      </c>
      <c r="E41" s="297">
        <v>0</v>
      </c>
      <c r="F41" s="297">
        <v>5.3</v>
      </c>
      <c r="G41" s="297">
        <v>33.299999999999997</v>
      </c>
      <c r="H41" s="297">
        <v>23.3</v>
      </c>
      <c r="I41" s="297">
        <v>51.7</v>
      </c>
    </row>
    <row r="42" spans="1:9" x14ac:dyDescent="0.25">
      <c r="A42" s="322" t="s">
        <v>20</v>
      </c>
      <c r="B42" s="297">
        <v>3</v>
      </c>
      <c r="C42" s="297" t="s">
        <v>303</v>
      </c>
      <c r="D42" s="297"/>
      <c r="E42" s="297" t="s">
        <v>302</v>
      </c>
      <c r="F42" s="297" t="s">
        <v>302</v>
      </c>
      <c r="G42" s="297" t="s">
        <v>302</v>
      </c>
      <c r="H42" s="297" t="s">
        <v>302</v>
      </c>
      <c r="I42" s="297">
        <v>0</v>
      </c>
    </row>
    <row r="43" spans="1:9" x14ac:dyDescent="0.25">
      <c r="A43" s="322" t="s">
        <v>21</v>
      </c>
      <c r="B43" s="297">
        <v>3</v>
      </c>
      <c r="C43" s="297" t="s">
        <v>303</v>
      </c>
      <c r="D43" s="297"/>
      <c r="E43" s="297" t="s">
        <v>302</v>
      </c>
      <c r="F43" s="297">
        <v>0</v>
      </c>
      <c r="G43" s="297">
        <v>0</v>
      </c>
      <c r="H43" s="297" t="s">
        <v>302</v>
      </c>
      <c r="I43" s="297" t="s">
        <v>302</v>
      </c>
    </row>
    <row r="44" spans="1:9" x14ac:dyDescent="0.25">
      <c r="A44" s="322" t="s">
        <v>22</v>
      </c>
      <c r="B44" s="297">
        <v>3</v>
      </c>
      <c r="C44" s="297" t="s">
        <v>303</v>
      </c>
      <c r="D44" s="297">
        <v>0</v>
      </c>
      <c r="E44" s="297">
        <v>0</v>
      </c>
      <c r="F44" s="297">
        <v>0</v>
      </c>
      <c r="G44" s="297" t="s">
        <v>302</v>
      </c>
      <c r="H44" s="297">
        <v>0</v>
      </c>
      <c r="I44" s="297">
        <v>75</v>
      </c>
    </row>
    <row r="45" spans="1:9" x14ac:dyDescent="0.25">
      <c r="A45" s="322" t="s">
        <v>25</v>
      </c>
      <c r="B45" s="297">
        <v>3</v>
      </c>
      <c r="C45" s="297" t="s">
        <v>303</v>
      </c>
      <c r="D45" s="297">
        <v>20</v>
      </c>
      <c r="E45" s="297" t="s">
        <v>302</v>
      </c>
      <c r="F45" s="297">
        <v>50</v>
      </c>
      <c r="G45" s="297">
        <v>16.7</v>
      </c>
      <c r="H45" s="297">
        <v>37.5</v>
      </c>
      <c r="I45" s="297">
        <v>60</v>
      </c>
    </row>
    <row r="46" spans="1:9" x14ac:dyDescent="0.25">
      <c r="A46" s="322" t="s">
        <v>27</v>
      </c>
      <c r="B46" s="297">
        <v>3</v>
      </c>
      <c r="C46" s="297" t="s">
        <v>303</v>
      </c>
      <c r="D46" s="297">
        <v>0</v>
      </c>
      <c r="E46" s="297">
        <v>0</v>
      </c>
      <c r="F46" s="297">
        <v>33.299999999999997</v>
      </c>
      <c r="G46" s="297">
        <v>0</v>
      </c>
      <c r="H46" s="297">
        <v>0</v>
      </c>
      <c r="I46" s="297">
        <v>62.5</v>
      </c>
    </row>
    <row r="47" spans="1:9" x14ac:dyDescent="0.25">
      <c r="A47" s="322" t="s">
        <v>29</v>
      </c>
      <c r="B47" s="297">
        <v>3</v>
      </c>
      <c r="C47" s="297" t="s">
        <v>303</v>
      </c>
      <c r="D47" s="297"/>
      <c r="E47" s="297" t="s">
        <v>302</v>
      </c>
      <c r="F47" s="297" t="s">
        <v>302</v>
      </c>
      <c r="G47" s="297" t="s">
        <v>302</v>
      </c>
      <c r="H47" s="297" t="s">
        <v>302</v>
      </c>
      <c r="I47" s="297">
        <v>0</v>
      </c>
    </row>
    <row r="48" spans="1:9" x14ac:dyDescent="0.25">
      <c r="A48" s="322" t="s">
        <v>30</v>
      </c>
      <c r="B48" s="297">
        <v>3</v>
      </c>
      <c r="C48" s="297" t="s">
        <v>303</v>
      </c>
      <c r="D48" s="297">
        <v>2.9</v>
      </c>
      <c r="E48" s="297">
        <v>0</v>
      </c>
      <c r="F48" s="297">
        <v>9.3000000000000007</v>
      </c>
      <c r="G48" s="297">
        <v>22</v>
      </c>
      <c r="H48" s="297">
        <v>27.8</v>
      </c>
      <c r="I48" s="297">
        <v>23.2</v>
      </c>
    </row>
    <row r="49" spans="1:9" x14ac:dyDescent="0.25">
      <c r="A49" s="322" t="s">
        <v>31</v>
      </c>
      <c r="B49" s="297">
        <v>3</v>
      </c>
      <c r="C49" s="297" t="s">
        <v>303</v>
      </c>
      <c r="D49" s="297">
        <v>9.6999999999999993</v>
      </c>
      <c r="E49" s="297">
        <v>1.8</v>
      </c>
      <c r="F49" s="297">
        <v>10.9</v>
      </c>
      <c r="G49" s="297">
        <v>23.3</v>
      </c>
      <c r="H49" s="297">
        <v>28.3</v>
      </c>
      <c r="I49" s="297">
        <v>39.299999999999997</v>
      </c>
    </row>
    <row r="50" spans="1:9" x14ac:dyDescent="0.25">
      <c r="A50" s="322" t="s">
        <v>32</v>
      </c>
      <c r="B50" s="297">
        <v>3</v>
      </c>
      <c r="C50" s="297" t="s">
        <v>303</v>
      </c>
      <c r="D50" s="297"/>
      <c r="E50" s="297" t="s">
        <v>302</v>
      </c>
      <c r="F50" s="297">
        <v>0</v>
      </c>
      <c r="G50" s="297" t="s">
        <v>302</v>
      </c>
      <c r="H50" s="297">
        <v>0</v>
      </c>
      <c r="I50" s="297">
        <v>0</v>
      </c>
    </row>
    <row r="51" spans="1:9" x14ac:dyDescent="0.25">
      <c r="A51" s="322" t="s">
        <v>35</v>
      </c>
      <c r="B51" s="297">
        <v>3</v>
      </c>
      <c r="C51" s="297" t="s">
        <v>303</v>
      </c>
      <c r="D51" s="297">
        <v>0</v>
      </c>
      <c r="E51" s="297">
        <v>0</v>
      </c>
      <c r="F51" s="297">
        <v>0</v>
      </c>
      <c r="G51" s="297">
        <v>33.299999999999997</v>
      </c>
      <c r="H51" s="297">
        <v>0</v>
      </c>
      <c r="I51" s="297">
        <v>25</v>
      </c>
    </row>
    <row r="52" spans="1:9" x14ac:dyDescent="0.25">
      <c r="A52" s="322" t="s">
        <v>42</v>
      </c>
      <c r="B52" s="297">
        <v>3</v>
      </c>
      <c r="C52" s="297" t="s">
        <v>303</v>
      </c>
      <c r="D52" s="297">
        <v>0</v>
      </c>
      <c r="E52" s="297">
        <v>0</v>
      </c>
      <c r="F52" s="297">
        <v>0</v>
      </c>
      <c r="G52" s="297" t="s">
        <v>302</v>
      </c>
      <c r="H52" s="297">
        <v>33.299999999999997</v>
      </c>
      <c r="I52" s="297">
        <v>50</v>
      </c>
    </row>
    <row r="53" spans="1:9" x14ac:dyDescent="0.25">
      <c r="A53" s="322" t="s">
        <v>45</v>
      </c>
      <c r="B53" s="297">
        <v>3</v>
      </c>
      <c r="C53" s="297" t="s">
        <v>303</v>
      </c>
      <c r="D53" s="297">
        <v>0</v>
      </c>
      <c r="E53" s="297">
        <v>0</v>
      </c>
      <c r="F53" s="297" t="s">
        <v>302</v>
      </c>
      <c r="G53" s="297">
        <v>0</v>
      </c>
      <c r="H53" s="297">
        <v>100</v>
      </c>
      <c r="I53" s="297">
        <v>0</v>
      </c>
    </row>
    <row r="54" spans="1:9" x14ac:dyDescent="0.25">
      <c r="A54" s="322" t="s">
        <v>46</v>
      </c>
      <c r="B54" s="297">
        <v>3</v>
      </c>
      <c r="C54" s="297" t="s">
        <v>303</v>
      </c>
      <c r="D54" s="297">
        <v>0</v>
      </c>
      <c r="E54" s="297">
        <v>11.1</v>
      </c>
      <c r="F54" s="297">
        <v>38.5</v>
      </c>
      <c r="G54" s="297">
        <v>10</v>
      </c>
      <c r="H54" s="297">
        <v>33.299999999999997</v>
      </c>
      <c r="I54" s="297">
        <v>0</v>
      </c>
    </row>
  </sheetData>
  <mergeCells count="2">
    <mergeCell ref="A1:I1"/>
    <mergeCell ref="C2:I2"/>
  </mergeCells>
  <pageMargins left="0.7" right="0.7" top="0.75" bottom="0.75" header="0.3" footer="0.3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view="pageBreakPreview" zoomScale="90" zoomScaleNormal="100" zoomScaleSheetLayoutView="90" workbookViewId="0">
      <selection activeCell="L13" sqref="L13"/>
    </sheetView>
  </sheetViews>
  <sheetFormatPr defaultRowHeight="15.75" x14ac:dyDescent="0.25"/>
  <cols>
    <col min="1" max="1" width="16.375" customWidth="1"/>
    <col min="2" max="2" width="12.375" customWidth="1"/>
    <col min="3" max="3" width="9.75" customWidth="1"/>
    <col min="4" max="4" width="12.625" customWidth="1"/>
    <col min="5" max="5" width="9.125" customWidth="1"/>
    <col min="6" max="7" width="12.625" customWidth="1"/>
    <col min="8" max="8" width="10.25" customWidth="1"/>
    <col min="9" max="9" width="12.625" customWidth="1"/>
    <col min="10" max="10" width="10.25" customWidth="1"/>
    <col min="11" max="11" width="12.625" customWidth="1"/>
  </cols>
  <sheetData>
    <row r="1" spans="1:11" s="5" customFormat="1" ht="37.5" customHeight="1" x14ac:dyDescent="0.25">
      <c r="A1" s="749" t="s">
        <v>261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</row>
    <row r="2" spans="1:11" s="5" customFormat="1" ht="16.5" thickBot="1" x14ac:dyDescent="0.3">
      <c r="A2" s="41" t="s">
        <v>263</v>
      </c>
      <c r="B2" s="41"/>
    </row>
    <row r="3" spans="1:11" s="5" customFormat="1" ht="15.75" customHeight="1" x14ac:dyDescent="0.25">
      <c r="A3" s="758" t="s">
        <v>52</v>
      </c>
      <c r="B3" s="760" t="s">
        <v>74</v>
      </c>
      <c r="C3" s="700" t="s">
        <v>221</v>
      </c>
      <c r="D3" s="700" t="s">
        <v>75</v>
      </c>
      <c r="E3" s="717"/>
      <c r="F3" s="757"/>
      <c r="G3" s="760" t="s">
        <v>76</v>
      </c>
      <c r="H3" s="700" t="s">
        <v>221</v>
      </c>
      <c r="I3" s="700" t="s">
        <v>77</v>
      </c>
      <c r="J3" s="717"/>
      <c r="K3" s="757"/>
    </row>
    <row r="4" spans="1:11" s="5" customFormat="1" ht="32.25" thickBot="1" x14ac:dyDescent="0.3">
      <c r="A4" s="759"/>
      <c r="B4" s="716"/>
      <c r="C4" s="718"/>
      <c r="D4" s="372" t="s">
        <v>15</v>
      </c>
      <c r="E4" s="372" t="s">
        <v>16</v>
      </c>
      <c r="F4" s="84" t="s">
        <v>17</v>
      </c>
      <c r="G4" s="716"/>
      <c r="H4" s="718"/>
      <c r="I4" s="372" t="s">
        <v>15</v>
      </c>
      <c r="J4" s="372" t="s">
        <v>16</v>
      </c>
      <c r="K4" s="84" t="s">
        <v>17</v>
      </c>
    </row>
    <row r="5" spans="1:11" s="5" customFormat="1" x14ac:dyDescent="0.25">
      <c r="A5" s="452" t="s">
        <v>285</v>
      </c>
      <c r="B5" s="162">
        <v>120</v>
      </c>
      <c r="C5" s="83">
        <v>55</v>
      </c>
      <c r="D5" s="83">
        <v>545.57000000000005</v>
      </c>
      <c r="E5" s="83">
        <v>17.93</v>
      </c>
      <c r="F5" s="163">
        <v>51.43</v>
      </c>
      <c r="G5" s="162">
        <v>46</v>
      </c>
      <c r="H5" s="83">
        <v>16</v>
      </c>
      <c r="I5" s="83">
        <v>117</v>
      </c>
      <c r="J5" s="83">
        <v>3.03</v>
      </c>
      <c r="K5" s="163">
        <v>113.73</v>
      </c>
    </row>
    <row r="6" spans="1:11" s="5" customFormat="1" x14ac:dyDescent="0.25">
      <c r="A6" s="452" t="s">
        <v>287</v>
      </c>
      <c r="B6" s="169">
        <v>31</v>
      </c>
      <c r="C6" s="168">
        <v>6</v>
      </c>
      <c r="D6" s="168">
        <v>153.5</v>
      </c>
      <c r="E6" s="168">
        <v>0</v>
      </c>
      <c r="F6" s="170">
        <v>0</v>
      </c>
      <c r="G6" s="169">
        <v>19</v>
      </c>
      <c r="H6" s="168">
        <v>2</v>
      </c>
      <c r="I6" s="168">
        <v>96.5</v>
      </c>
      <c r="J6" s="168">
        <v>0</v>
      </c>
      <c r="K6" s="170">
        <v>0</v>
      </c>
    </row>
    <row r="7" spans="1:11" s="5" customFormat="1" x14ac:dyDescent="0.25">
      <c r="A7" s="452" t="s">
        <v>289</v>
      </c>
      <c r="B7" s="169">
        <v>24</v>
      </c>
      <c r="C7" s="168">
        <v>5</v>
      </c>
      <c r="D7" s="168">
        <v>136.5</v>
      </c>
      <c r="E7" s="168">
        <v>0</v>
      </c>
      <c r="F7" s="170">
        <v>0</v>
      </c>
      <c r="G7" s="169">
        <v>25</v>
      </c>
      <c r="H7" s="168">
        <v>3</v>
      </c>
      <c r="I7" s="168">
        <v>76.5</v>
      </c>
      <c r="J7" s="168">
        <v>0</v>
      </c>
      <c r="K7" s="170">
        <v>0</v>
      </c>
    </row>
    <row r="8" spans="1:11" x14ac:dyDescent="0.25">
      <c r="A8" s="451" t="s">
        <v>291</v>
      </c>
      <c r="B8" s="164">
        <v>60</v>
      </c>
      <c r="C8" s="3">
        <v>39</v>
      </c>
      <c r="D8" s="3">
        <v>168.29</v>
      </c>
      <c r="E8" s="3">
        <v>11.773999999999999</v>
      </c>
      <c r="F8" s="165">
        <v>59.03</v>
      </c>
      <c r="G8" s="164">
        <v>28</v>
      </c>
      <c r="H8" s="3">
        <v>17</v>
      </c>
      <c r="I8" s="3">
        <v>72.141999999999996</v>
      </c>
      <c r="J8" s="3">
        <v>0</v>
      </c>
      <c r="K8" s="165">
        <v>44.713000000000001</v>
      </c>
    </row>
    <row r="9" spans="1:11" x14ac:dyDescent="0.25">
      <c r="A9" s="451" t="s">
        <v>293</v>
      </c>
      <c r="B9" s="164">
        <v>74</v>
      </c>
      <c r="C9" s="3">
        <v>46</v>
      </c>
      <c r="D9" s="3">
        <v>387</v>
      </c>
      <c r="E9" s="3">
        <v>12</v>
      </c>
      <c r="F9" s="165">
        <v>13.5</v>
      </c>
      <c r="G9" s="164">
        <v>27</v>
      </c>
      <c r="H9" s="3">
        <v>18</v>
      </c>
      <c r="I9" s="3">
        <v>143.5</v>
      </c>
      <c r="J9" s="3">
        <v>9</v>
      </c>
      <c r="K9" s="165">
        <v>4</v>
      </c>
    </row>
    <row r="10" spans="1:11" x14ac:dyDescent="0.25">
      <c r="A10" s="451" t="s">
        <v>607</v>
      </c>
      <c r="B10" s="164">
        <v>108</v>
      </c>
      <c r="C10" s="3">
        <v>26</v>
      </c>
      <c r="D10" s="3">
        <v>60.2</v>
      </c>
      <c r="E10" s="3">
        <v>9.36</v>
      </c>
      <c r="F10" s="165">
        <v>15.56</v>
      </c>
      <c r="G10" s="164">
        <v>8</v>
      </c>
      <c r="H10" s="3">
        <v>3</v>
      </c>
      <c r="I10" s="3">
        <v>0</v>
      </c>
      <c r="J10" s="3">
        <v>0</v>
      </c>
      <c r="K10" s="165">
        <v>7.83</v>
      </c>
    </row>
    <row r="11" spans="1:11" x14ac:dyDescent="0.25">
      <c r="A11" s="451" t="s">
        <v>297</v>
      </c>
      <c r="B11" s="164">
        <v>12</v>
      </c>
      <c r="C11" s="3">
        <v>0</v>
      </c>
      <c r="D11" s="3">
        <v>58</v>
      </c>
      <c r="E11" s="3">
        <v>0</v>
      </c>
      <c r="F11" s="165">
        <v>0</v>
      </c>
      <c r="G11" s="164">
        <v>2</v>
      </c>
      <c r="H11" s="3">
        <v>0</v>
      </c>
      <c r="I11" s="3">
        <v>9</v>
      </c>
      <c r="J11" s="3">
        <v>0</v>
      </c>
      <c r="K11" s="165">
        <v>0</v>
      </c>
    </row>
    <row r="12" spans="1:11" ht="16.5" thickBot="1" x14ac:dyDescent="0.3">
      <c r="A12" s="453" t="s">
        <v>299</v>
      </c>
      <c r="B12" s="177">
        <v>6</v>
      </c>
      <c r="C12" s="171">
        <v>2</v>
      </c>
      <c r="D12" s="171">
        <v>30.5</v>
      </c>
      <c r="E12" s="171">
        <v>0</v>
      </c>
      <c r="F12" s="172">
        <v>3</v>
      </c>
      <c r="G12" s="177">
        <v>11</v>
      </c>
      <c r="H12" s="171">
        <v>6</v>
      </c>
      <c r="I12" s="171">
        <v>31.5</v>
      </c>
      <c r="J12" s="171">
        <v>0</v>
      </c>
      <c r="K12" s="172">
        <v>4</v>
      </c>
    </row>
    <row r="13" spans="1:11" ht="16.5" thickBot="1" x14ac:dyDescent="0.3">
      <c r="A13" s="173" t="s">
        <v>56</v>
      </c>
      <c r="B13" s="178">
        <f t="shared" ref="B13:K13" si="0">SUM(B5:B12)</f>
        <v>435</v>
      </c>
      <c r="C13" s="175">
        <f t="shared" si="0"/>
        <v>179</v>
      </c>
      <c r="D13" s="175">
        <f t="shared" si="0"/>
        <v>1539.5600000000002</v>
      </c>
      <c r="E13" s="175">
        <f t="shared" si="0"/>
        <v>51.064</v>
      </c>
      <c r="F13" s="176">
        <f t="shared" si="0"/>
        <v>142.52000000000001</v>
      </c>
      <c r="G13" s="178">
        <f t="shared" si="0"/>
        <v>166</v>
      </c>
      <c r="H13" s="175">
        <f t="shared" si="0"/>
        <v>65</v>
      </c>
      <c r="I13" s="175">
        <f t="shared" si="0"/>
        <v>546.14200000000005</v>
      </c>
      <c r="J13" s="175">
        <f t="shared" si="0"/>
        <v>12.03</v>
      </c>
      <c r="K13" s="176">
        <f t="shared" si="0"/>
        <v>174.27300000000002</v>
      </c>
    </row>
    <row r="15" spans="1:11" ht="16.5" thickBot="1" x14ac:dyDescent="0.3">
      <c r="A15" s="41" t="s">
        <v>223</v>
      </c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1" ht="15.75" customHeight="1" x14ac:dyDescent="0.25">
      <c r="A16" s="750" t="s">
        <v>52</v>
      </c>
      <c r="B16" s="693" t="s">
        <v>74</v>
      </c>
      <c r="C16" s="752" t="s">
        <v>221</v>
      </c>
      <c r="D16" s="754" t="s">
        <v>75</v>
      </c>
      <c r="E16" s="755"/>
      <c r="F16" s="756"/>
      <c r="G16" s="693" t="s">
        <v>76</v>
      </c>
      <c r="H16" s="752" t="s">
        <v>221</v>
      </c>
      <c r="I16" s="754" t="s">
        <v>77</v>
      </c>
      <c r="J16" s="755"/>
      <c r="K16" s="756"/>
    </row>
    <row r="17" spans="1:11" ht="32.25" thickBot="1" x14ac:dyDescent="0.3">
      <c r="A17" s="751"/>
      <c r="B17" s="748"/>
      <c r="C17" s="753"/>
      <c r="D17" s="372" t="s">
        <v>15</v>
      </c>
      <c r="E17" s="372" t="s">
        <v>16</v>
      </c>
      <c r="F17" s="84" t="s">
        <v>17</v>
      </c>
      <c r="G17" s="748"/>
      <c r="H17" s="753"/>
      <c r="I17" s="372" t="s">
        <v>15</v>
      </c>
      <c r="J17" s="372" t="s">
        <v>16</v>
      </c>
      <c r="K17" s="84" t="s">
        <v>17</v>
      </c>
    </row>
    <row r="18" spans="1:11" x14ac:dyDescent="0.25">
      <c r="A18" s="452" t="s">
        <v>285</v>
      </c>
      <c r="B18" s="183">
        <v>125</v>
      </c>
      <c r="C18" s="63">
        <v>49</v>
      </c>
      <c r="D18" s="63">
        <v>488.88</v>
      </c>
      <c r="E18" s="63">
        <v>14</v>
      </c>
      <c r="F18" s="184">
        <v>19.2</v>
      </c>
      <c r="G18" s="183">
        <v>36</v>
      </c>
      <c r="H18" s="63">
        <v>9</v>
      </c>
      <c r="I18" s="63">
        <v>163.6</v>
      </c>
      <c r="J18" s="63">
        <v>6</v>
      </c>
      <c r="K18" s="184">
        <v>3</v>
      </c>
    </row>
    <row r="19" spans="1:11" x14ac:dyDescent="0.25">
      <c r="A19" s="452" t="s">
        <v>287</v>
      </c>
      <c r="B19" s="183">
        <v>35</v>
      </c>
      <c r="C19" s="63">
        <v>5</v>
      </c>
      <c r="D19" s="63">
        <v>168.78</v>
      </c>
      <c r="E19" s="63">
        <v>0</v>
      </c>
      <c r="F19" s="184">
        <v>5</v>
      </c>
      <c r="G19" s="183">
        <v>43</v>
      </c>
      <c r="H19" s="63">
        <v>13</v>
      </c>
      <c r="I19" s="63">
        <v>65.459999999999994</v>
      </c>
      <c r="J19" s="63">
        <v>0</v>
      </c>
      <c r="K19" s="184">
        <v>12</v>
      </c>
    </row>
    <row r="20" spans="1:11" x14ac:dyDescent="0.25">
      <c r="A20" s="452" t="s">
        <v>289</v>
      </c>
      <c r="B20" s="183">
        <v>27</v>
      </c>
      <c r="C20" s="63">
        <v>1</v>
      </c>
      <c r="D20" s="63">
        <v>133.86000000000001</v>
      </c>
      <c r="E20" s="63">
        <v>17</v>
      </c>
      <c r="F20" s="184">
        <v>0</v>
      </c>
      <c r="G20" s="183">
        <v>11</v>
      </c>
      <c r="H20" s="63">
        <v>1</v>
      </c>
      <c r="I20" s="63">
        <v>65.17</v>
      </c>
      <c r="J20" s="63">
        <v>0</v>
      </c>
      <c r="K20" s="184">
        <v>0</v>
      </c>
    </row>
    <row r="21" spans="1:11" x14ac:dyDescent="0.25">
      <c r="A21" s="451" t="s">
        <v>291</v>
      </c>
      <c r="B21" s="164">
        <v>29</v>
      </c>
      <c r="C21" s="3">
        <v>19</v>
      </c>
      <c r="D21" s="3">
        <v>139.68</v>
      </c>
      <c r="E21" s="3">
        <v>19</v>
      </c>
      <c r="F21" s="165">
        <v>1</v>
      </c>
      <c r="G21" s="164">
        <v>17</v>
      </c>
      <c r="H21" s="3">
        <v>8</v>
      </c>
      <c r="I21" s="3">
        <v>55.69</v>
      </c>
      <c r="J21" s="3">
        <v>3</v>
      </c>
      <c r="K21" s="165">
        <v>6</v>
      </c>
    </row>
    <row r="22" spans="1:11" x14ac:dyDescent="0.25">
      <c r="A22" s="451" t="s">
        <v>293</v>
      </c>
      <c r="B22" s="164">
        <v>112</v>
      </c>
      <c r="C22" s="3">
        <v>71</v>
      </c>
      <c r="D22" s="3">
        <v>646.02</v>
      </c>
      <c r="E22" s="3">
        <v>3</v>
      </c>
      <c r="F22" s="165">
        <v>0</v>
      </c>
      <c r="G22" s="164">
        <v>26</v>
      </c>
      <c r="H22" s="3">
        <v>18</v>
      </c>
      <c r="I22" s="3">
        <v>173.84</v>
      </c>
      <c r="J22" s="3">
        <v>10</v>
      </c>
      <c r="K22" s="165">
        <v>0</v>
      </c>
    </row>
    <row r="23" spans="1:11" x14ac:dyDescent="0.25">
      <c r="A23" s="451" t="s">
        <v>607</v>
      </c>
      <c r="B23" s="4">
        <v>31</v>
      </c>
      <c r="C23" s="3">
        <v>7</v>
      </c>
      <c r="D23" s="3">
        <v>75.66</v>
      </c>
      <c r="E23" s="3">
        <v>5</v>
      </c>
      <c r="F23" s="3">
        <v>16</v>
      </c>
      <c r="G23" s="3">
        <v>15</v>
      </c>
      <c r="H23" s="3">
        <v>10</v>
      </c>
      <c r="I23" s="3">
        <v>9.1999999999999993</v>
      </c>
      <c r="J23" s="3">
        <v>10</v>
      </c>
      <c r="K23" s="3">
        <v>9</v>
      </c>
    </row>
    <row r="24" spans="1:11" x14ac:dyDescent="0.25">
      <c r="A24" s="451" t="s">
        <v>297</v>
      </c>
      <c r="B24" s="4">
        <v>12</v>
      </c>
      <c r="C24" s="3">
        <v>1</v>
      </c>
      <c r="D24" s="3">
        <v>69.84</v>
      </c>
      <c r="E24" s="3">
        <v>0</v>
      </c>
      <c r="F24" s="3">
        <v>0</v>
      </c>
      <c r="G24" s="3">
        <v>3</v>
      </c>
      <c r="H24" s="3">
        <v>1</v>
      </c>
      <c r="I24" s="3">
        <v>9.44</v>
      </c>
      <c r="J24" s="3">
        <v>0</v>
      </c>
      <c r="K24" s="3">
        <v>1</v>
      </c>
    </row>
    <row r="25" spans="1:11" ht="16.5" thickBot="1" x14ac:dyDescent="0.3">
      <c r="A25" s="450" t="s">
        <v>299</v>
      </c>
      <c r="B25" s="4">
        <v>16</v>
      </c>
      <c r="C25" s="3">
        <v>9</v>
      </c>
      <c r="D25" s="3">
        <v>52.38</v>
      </c>
      <c r="E25" s="3">
        <v>0</v>
      </c>
      <c r="F25" s="3">
        <v>12</v>
      </c>
      <c r="G25" s="3">
        <v>4</v>
      </c>
      <c r="H25" s="3">
        <v>0</v>
      </c>
      <c r="I25" s="3">
        <v>18.8</v>
      </c>
      <c r="J25" s="3">
        <v>0</v>
      </c>
      <c r="K25" s="3">
        <v>0</v>
      </c>
    </row>
    <row r="26" spans="1:11" ht="16.5" thickBot="1" x14ac:dyDescent="0.3">
      <c r="A26" s="449" t="s">
        <v>56</v>
      </c>
      <c r="B26" s="448">
        <f t="shared" ref="B26:K26" si="1">SUM(B18:B25)</f>
        <v>387</v>
      </c>
      <c r="C26" s="447">
        <f t="shared" si="1"/>
        <v>162</v>
      </c>
      <c r="D26" s="447">
        <f t="shared" si="1"/>
        <v>1775.1000000000001</v>
      </c>
      <c r="E26" s="447">
        <f t="shared" si="1"/>
        <v>58</v>
      </c>
      <c r="F26" s="446">
        <f t="shared" si="1"/>
        <v>53.2</v>
      </c>
      <c r="G26" s="448">
        <f t="shared" si="1"/>
        <v>155</v>
      </c>
      <c r="H26" s="447">
        <f t="shared" si="1"/>
        <v>60</v>
      </c>
      <c r="I26" s="447">
        <f t="shared" si="1"/>
        <v>561.20000000000005</v>
      </c>
      <c r="J26" s="447">
        <f t="shared" si="1"/>
        <v>29</v>
      </c>
      <c r="K26" s="446">
        <f t="shared" si="1"/>
        <v>31</v>
      </c>
    </row>
    <row r="27" spans="1:11" ht="16.5" thickBot="1" x14ac:dyDescent="0.3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x14ac:dyDescent="0.25">
      <c r="A28" s="185" t="s">
        <v>262</v>
      </c>
      <c r="B28" s="187">
        <f t="shared" ref="B28:K28" si="2">+B13-B26</f>
        <v>48</v>
      </c>
      <c r="C28" s="179">
        <f t="shared" si="2"/>
        <v>17</v>
      </c>
      <c r="D28" s="179">
        <f t="shared" si="2"/>
        <v>-235.53999999999996</v>
      </c>
      <c r="E28" s="179">
        <f t="shared" si="2"/>
        <v>-6.9359999999999999</v>
      </c>
      <c r="F28" s="180">
        <f t="shared" si="2"/>
        <v>89.320000000000007</v>
      </c>
      <c r="G28" s="187">
        <f t="shared" si="2"/>
        <v>11</v>
      </c>
      <c r="H28" s="179">
        <f t="shared" si="2"/>
        <v>5</v>
      </c>
      <c r="I28" s="179">
        <f t="shared" si="2"/>
        <v>-15.057999999999993</v>
      </c>
      <c r="J28" s="179">
        <f t="shared" si="2"/>
        <v>-16.97</v>
      </c>
      <c r="K28" s="180">
        <f t="shared" si="2"/>
        <v>143.27300000000002</v>
      </c>
    </row>
    <row r="29" spans="1:11" ht="16.5" thickBot="1" x14ac:dyDescent="0.3">
      <c r="A29" s="186" t="s">
        <v>165</v>
      </c>
      <c r="B29" s="188">
        <f t="shared" ref="B29:K29" si="3">+IFERROR(B28/B26,0)*100</f>
        <v>12.403100775193799</v>
      </c>
      <c r="C29" s="181">
        <f t="shared" si="3"/>
        <v>10.493827160493826</v>
      </c>
      <c r="D29" s="181">
        <f t="shared" si="3"/>
        <v>-13.269111599346511</v>
      </c>
      <c r="E29" s="181">
        <f t="shared" si="3"/>
        <v>-11.958620689655172</v>
      </c>
      <c r="F29" s="182">
        <f t="shared" si="3"/>
        <v>167.89473684210526</v>
      </c>
      <c r="G29" s="188">
        <f t="shared" si="3"/>
        <v>7.096774193548387</v>
      </c>
      <c r="H29" s="181">
        <f t="shared" si="3"/>
        <v>8.3333333333333321</v>
      </c>
      <c r="I29" s="181">
        <f t="shared" si="3"/>
        <v>-2.6831789023521009</v>
      </c>
      <c r="J29" s="181">
        <f t="shared" si="3"/>
        <v>-58.517241379310335</v>
      </c>
      <c r="K29" s="182">
        <f t="shared" si="3"/>
        <v>462.17096774193556</v>
      </c>
    </row>
    <row r="30" spans="1:11" x14ac:dyDescent="0.25">
      <c r="J30" s="18"/>
      <c r="K30" s="18"/>
    </row>
  </sheetData>
  <mergeCells count="15">
    <mergeCell ref="G16:G17"/>
    <mergeCell ref="A1:K1"/>
    <mergeCell ref="A16:A17"/>
    <mergeCell ref="C16:C17"/>
    <mergeCell ref="D16:F16"/>
    <mergeCell ref="H16:H17"/>
    <mergeCell ref="I16:K16"/>
    <mergeCell ref="B16:B17"/>
    <mergeCell ref="I3:K3"/>
    <mergeCell ref="A3:A4"/>
    <mergeCell ref="H3:H4"/>
    <mergeCell ref="C3:C4"/>
    <mergeCell ref="D3:F3"/>
    <mergeCell ref="B3:B4"/>
    <mergeCell ref="G3:G4"/>
  </mergeCells>
  <pageMargins left="0.74803149606299213" right="0.35433070866141736" top="0.98425196850393704" bottom="0.98425196850393704" header="0.51181102362204722" footer="0.51181102362204722"/>
  <pageSetup paperSize="9" scale="9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J22"/>
  <sheetViews>
    <sheetView view="pageBreakPreview" zoomScaleNormal="100" zoomScaleSheetLayoutView="100" workbookViewId="0">
      <selection activeCell="K23" sqref="K23"/>
    </sheetView>
  </sheetViews>
  <sheetFormatPr defaultRowHeight="15.75" x14ac:dyDescent="0.25"/>
  <cols>
    <col min="1" max="1" width="3.875" bestFit="1" customWidth="1"/>
    <col min="2" max="2" width="38.625" customWidth="1"/>
    <col min="3" max="3" width="29" customWidth="1"/>
    <col min="4" max="5" width="11.875" customWidth="1"/>
    <col min="6" max="6" width="12.125" customWidth="1"/>
    <col min="7" max="8" width="10.625" customWidth="1"/>
  </cols>
  <sheetData>
    <row r="1" spans="1:10" ht="48" customHeight="1" thickBot="1" x14ac:dyDescent="0.3">
      <c r="A1" s="749" t="s">
        <v>264</v>
      </c>
      <c r="B1" s="749"/>
      <c r="C1" s="749"/>
      <c r="D1" s="749"/>
      <c r="E1" s="749"/>
      <c r="F1" s="749"/>
      <c r="G1" s="5"/>
      <c r="H1" s="5"/>
      <c r="I1" s="13"/>
      <c r="J1" s="13"/>
    </row>
    <row r="2" spans="1:10" ht="48" thickBot="1" x14ac:dyDescent="0.3">
      <c r="A2" s="86" t="s">
        <v>47</v>
      </c>
      <c r="B2" s="81" t="s">
        <v>79</v>
      </c>
      <c r="C2" s="81" t="s">
        <v>80</v>
      </c>
      <c r="D2" s="81" t="s">
        <v>81</v>
      </c>
      <c r="E2" s="81" t="s">
        <v>82</v>
      </c>
      <c r="F2" s="82" t="s">
        <v>121</v>
      </c>
      <c r="G2" s="21"/>
      <c r="H2" s="21"/>
    </row>
    <row r="3" spans="1:10" x14ac:dyDescent="0.25">
      <c r="A3" s="14">
        <v>1</v>
      </c>
      <c r="B3" s="63" t="s">
        <v>622</v>
      </c>
      <c r="C3" s="63" t="s">
        <v>565</v>
      </c>
      <c r="D3" s="471">
        <v>42279</v>
      </c>
      <c r="E3" s="471">
        <v>42461</v>
      </c>
      <c r="F3" s="14" t="s">
        <v>616</v>
      </c>
      <c r="G3" s="17"/>
      <c r="H3" s="17"/>
    </row>
    <row r="4" spans="1:10" x14ac:dyDescent="0.25">
      <c r="A4" s="14">
        <v>2</v>
      </c>
      <c r="B4" s="63" t="s">
        <v>621</v>
      </c>
      <c r="C4" s="63" t="s">
        <v>620</v>
      </c>
      <c r="D4" s="471">
        <v>42163</v>
      </c>
      <c r="E4" s="471">
        <v>42461</v>
      </c>
      <c r="F4" s="14" t="s">
        <v>616</v>
      </c>
      <c r="G4" s="17"/>
      <c r="H4" s="17"/>
    </row>
    <row r="5" spans="1:10" x14ac:dyDescent="0.25">
      <c r="A5" s="14">
        <v>3</v>
      </c>
      <c r="B5" s="63" t="s">
        <v>619</v>
      </c>
      <c r="C5" s="63" t="s">
        <v>618</v>
      </c>
      <c r="D5" s="471">
        <v>42417</v>
      </c>
      <c r="E5" s="471">
        <v>42542</v>
      </c>
      <c r="F5" s="14" t="s">
        <v>616</v>
      </c>
      <c r="G5" s="17"/>
      <c r="H5" s="17"/>
    </row>
    <row r="6" spans="1:10" x14ac:dyDescent="0.25">
      <c r="A6" s="14">
        <v>4</v>
      </c>
      <c r="B6" s="63" t="s">
        <v>617</v>
      </c>
      <c r="C6" s="63" t="s">
        <v>614</v>
      </c>
      <c r="D6" s="471">
        <v>42430</v>
      </c>
      <c r="E6" s="471">
        <v>42542</v>
      </c>
      <c r="F6" s="14" t="s">
        <v>616</v>
      </c>
      <c r="G6" s="17"/>
      <c r="H6" s="17"/>
    </row>
    <row r="7" spans="1:10" x14ac:dyDescent="0.25">
      <c r="A7" s="45">
        <v>5</v>
      </c>
      <c r="B7" s="3" t="s">
        <v>615</v>
      </c>
      <c r="C7" s="63" t="s">
        <v>614</v>
      </c>
      <c r="D7" s="471">
        <v>42430</v>
      </c>
      <c r="E7" s="471">
        <v>42542</v>
      </c>
      <c r="F7" s="45" t="s">
        <v>613</v>
      </c>
      <c r="G7" s="17"/>
      <c r="H7" s="17"/>
    </row>
    <row r="8" spans="1:10" x14ac:dyDescent="0.25">
      <c r="A8" s="3"/>
      <c r="B8" s="3"/>
      <c r="C8" s="3"/>
      <c r="D8" s="45"/>
      <c r="E8" s="45"/>
      <c r="F8" s="45"/>
      <c r="G8" s="17"/>
      <c r="H8" s="17"/>
    </row>
    <row r="9" spans="1:10" x14ac:dyDescent="0.25">
      <c r="A9" s="3"/>
      <c r="B9" s="3"/>
      <c r="C9" s="3"/>
      <c r="D9" s="3"/>
      <c r="E9" s="3"/>
      <c r="F9" s="15"/>
      <c r="G9" s="17"/>
      <c r="H9" s="17"/>
    </row>
    <row r="10" spans="1:10" ht="12.75" customHeight="1" thickBot="1" x14ac:dyDescent="0.3">
      <c r="A10" s="8"/>
      <c r="B10" s="8"/>
      <c r="C10" s="8"/>
      <c r="D10" s="8"/>
      <c r="E10" s="8"/>
      <c r="F10" s="17"/>
      <c r="G10" s="17"/>
      <c r="H10" s="17"/>
    </row>
    <row r="11" spans="1:10" ht="64.5" customHeight="1" thickBot="1" x14ac:dyDescent="0.3">
      <c r="B11" s="87" t="s">
        <v>83</v>
      </c>
      <c r="C11" s="66"/>
      <c r="D11" s="82" t="s">
        <v>84</v>
      </c>
      <c r="E11" s="8"/>
      <c r="F11" s="17"/>
      <c r="G11" s="17"/>
      <c r="H11" s="17"/>
    </row>
    <row r="12" spans="1:10" x14ac:dyDescent="0.25">
      <c r="B12" s="25" t="s">
        <v>265</v>
      </c>
      <c r="C12" s="26">
        <v>2</v>
      </c>
      <c r="D12" s="63"/>
      <c r="E12" s="8"/>
      <c r="F12" s="8"/>
      <c r="G12" s="8"/>
      <c r="H12" s="8"/>
    </row>
    <row r="13" spans="1:10" x14ac:dyDescent="0.25">
      <c r="B13" s="25" t="s">
        <v>266</v>
      </c>
      <c r="C13" s="27">
        <v>8</v>
      </c>
      <c r="D13" s="3">
        <v>1</v>
      </c>
      <c r="E13" s="8"/>
      <c r="F13" s="8"/>
      <c r="G13" s="8"/>
      <c r="H13" s="8"/>
    </row>
    <row r="14" spans="1:10" x14ac:dyDescent="0.25">
      <c r="B14" s="25" t="s">
        <v>267</v>
      </c>
      <c r="C14" s="27">
        <v>5</v>
      </c>
      <c r="D14" s="3">
        <v>1</v>
      </c>
      <c r="E14" s="8"/>
      <c r="F14" s="8"/>
      <c r="G14" s="8"/>
      <c r="H14" s="8"/>
    </row>
    <row r="15" spans="1:10" x14ac:dyDescent="0.25">
      <c r="B15" s="16" t="s">
        <v>168</v>
      </c>
      <c r="C15" s="27"/>
      <c r="D15" s="3"/>
      <c r="E15" s="8"/>
      <c r="F15" s="8"/>
      <c r="G15" s="8"/>
      <c r="H15" s="8"/>
    </row>
    <row r="16" spans="1:10" x14ac:dyDescent="0.25">
      <c r="B16" s="3" t="s">
        <v>18</v>
      </c>
      <c r="C16" s="27"/>
      <c r="D16" s="3"/>
      <c r="E16" s="8"/>
      <c r="F16" s="8"/>
      <c r="G16" s="8"/>
      <c r="H16" s="8"/>
    </row>
    <row r="17" spans="2:6" x14ac:dyDescent="0.25">
      <c r="B17" s="3" t="s">
        <v>19</v>
      </c>
      <c r="C17" s="27"/>
      <c r="D17" s="3"/>
      <c r="E17" s="8"/>
      <c r="F17" s="8"/>
    </row>
    <row r="18" spans="2:6" x14ac:dyDescent="0.25">
      <c r="B18" s="3" t="s">
        <v>129</v>
      </c>
      <c r="C18" s="27">
        <v>1</v>
      </c>
      <c r="D18" s="3"/>
      <c r="E18" s="8"/>
      <c r="F18" s="8"/>
    </row>
    <row r="19" spans="2:6" ht="9.75" customHeight="1" thickBot="1" x14ac:dyDescent="0.3">
      <c r="B19" s="8"/>
      <c r="C19" s="8"/>
      <c r="D19" s="8"/>
      <c r="E19" s="8"/>
      <c r="F19" s="8"/>
    </row>
    <row r="20" spans="2:6" ht="31.5" customHeight="1" thickBot="1" x14ac:dyDescent="0.3">
      <c r="B20" s="88" t="s">
        <v>166</v>
      </c>
      <c r="C20" s="89" t="s">
        <v>167</v>
      </c>
      <c r="E20" s="8"/>
      <c r="F20" s="8"/>
    </row>
    <row r="21" spans="2:6" ht="32.25" customHeight="1" x14ac:dyDescent="0.25">
      <c r="B21" s="44">
        <v>5</v>
      </c>
      <c r="C21" s="470">
        <v>52</v>
      </c>
      <c r="D21" s="35"/>
      <c r="E21" s="8"/>
      <c r="F21" s="8"/>
    </row>
    <row r="22" spans="2:6" x14ac:dyDescent="0.25">
      <c r="D22" s="18"/>
    </row>
  </sheetData>
  <mergeCells count="1">
    <mergeCell ref="A1:F1"/>
  </mergeCells>
  <pageMargins left="0.75" right="0.75" top="1" bottom="1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G28"/>
  <sheetViews>
    <sheetView view="pageBreakPreview" zoomScaleNormal="100" zoomScaleSheetLayoutView="100" workbookViewId="0">
      <selection activeCell="C22" sqref="C22"/>
    </sheetView>
  </sheetViews>
  <sheetFormatPr defaultRowHeight="15.75" x14ac:dyDescent="0.25"/>
  <cols>
    <col min="1" max="1" width="4.125" customWidth="1"/>
    <col min="2" max="2" width="38" customWidth="1"/>
    <col min="3" max="3" width="24.375" customWidth="1"/>
    <col min="4" max="4" width="16.5" customWidth="1"/>
    <col min="5" max="5" width="15.375" customWidth="1"/>
    <col min="6" max="6" width="20.375" customWidth="1"/>
    <col min="7" max="7" width="12.625" customWidth="1"/>
  </cols>
  <sheetData>
    <row r="1" spans="1:7" ht="48" customHeight="1" thickBot="1" x14ac:dyDescent="0.35">
      <c r="A1" s="761" t="s">
        <v>268</v>
      </c>
      <c r="B1" s="761"/>
      <c r="C1" s="761"/>
      <c r="D1" s="761"/>
      <c r="E1" s="761"/>
      <c r="F1" s="761"/>
      <c r="G1" s="28"/>
    </row>
    <row r="2" spans="1:7" ht="32.25" thickBot="1" x14ac:dyDescent="0.3">
      <c r="A2" s="90" t="s">
        <v>47</v>
      </c>
      <c r="B2" s="67" t="s">
        <v>79</v>
      </c>
      <c r="C2" s="67" t="s">
        <v>80</v>
      </c>
      <c r="D2" s="67" t="s">
        <v>81</v>
      </c>
      <c r="E2" s="67" t="s">
        <v>183</v>
      </c>
      <c r="F2" s="68" t="s">
        <v>121</v>
      </c>
      <c r="G2" s="11"/>
    </row>
    <row r="3" spans="1:7" ht="31.5" x14ac:dyDescent="0.25">
      <c r="A3" s="477">
        <v>1</v>
      </c>
      <c r="B3" s="59" t="s">
        <v>643</v>
      </c>
      <c r="C3" s="476" t="s">
        <v>642</v>
      </c>
      <c r="D3" s="475">
        <v>42319</v>
      </c>
      <c r="E3" s="475">
        <v>42543</v>
      </c>
      <c r="F3" s="472" t="s">
        <v>616</v>
      </c>
      <c r="G3" s="17"/>
    </row>
    <row r="4" spans="1:7" ht="31.5" x14ac:dyDescent="0.25">
      <c r="A4" s="474">
        <v>2</v>
      </c>
      <c r="B4" s="38" t="s">
        <v>641</v>
      </c>
      <c r="C4" s="55" t="s">
        <v>640</v>
      </c>
      <c r="D4" s="473">
        <v>42416</v>
      </c>
      <c r="E4" s="475">
        <v>42543</v>
      </c>
      <c r="F4" s="472" t="s">
        <v>616</v>
      </c>
      <c r="G4" s="17"/>
    </row>
    <row r="5" spans="1:7" ht="31.5" x14ac:dyDescent="0.25">
      <c r="A5" s="474">
        <v>3</v>
      </c>
      <c r="B5" s="38" t="s">
        <v>639</v>
      </c>
      <c r="C5" s="55" t="s">
        <v>387</v>
      </c>
      <c r="D5" s="473">
        <v>42118</v>
      </c>
      <c r="E5" s="475">
        <v>42543</v>
      </c>
      <c r="F5" s="472" t="s">
        <v>616</v>
      </c>
      <c r="G5" s="17"/>
    </row>
    <row r="6" spans="1:7" x14ac:dyDescent="0.25">
      <c r="A6" s="474">
        <v>4</v>
      </c>
      <c r="B6" s="38" t="s">
        <v>638</v>
      </c>
      <c r="C6" s="38" t="s">
        <v>637</v>
      </c>
      <c r="D6" s="473">
        <v>42275</v>
      </c>
      <c r="E6" s="475">
        <v>42543</v>
      </c>
      <c r="F6" s="472" t="s">
        <v>616</v>
      </c>
      <c r="G6" s="17"/>
    </row>
    <row r="7" spans="1:7" x14ac:dyDescent="0.25">
      <c r="A7" s="474">
        <v>5</v>
      </c>
      <c r="B7" s="38" t="s">
        <v>636</v>
      </c>
      <c r="C7" s="38" t="s">
        <v>414</v>
      </c>
      <c r="D7" s="473">
        <v>42419</v>
      </c>
      <c r="E7" s="475">
        <v>42543</v>
      </c>
      <c r="F7" s="472" t="s">
        <v>616</v>
      </c>
      <c r="G7" s="17"/>
    </row>
    <row r="8" spans="1:7" x14ac:dyDescent="0.25">
      <c r="A8" s="474">
        <v>6</v>
      </c>
      <c r="B8" s="38" t="s">
        <v>635</v>
      </c>
      <c r="C8" s="38" t="s">
        <v>634</v>
      </c>
      <c r="D8" s="473">
        <v>42307</v>
      </c>
      <c r="E8" s="475">
        <v>42543</v>
      </c>
      <c r="F8" s="472" t="s">
        <v>616</v>
      </c>
      <c r="G8" s="17"/>
    </row>
    <row r="9" spans="1:7" ht="31.5" x14ac:dyDescent="0.25">
      <c r="A9" s="474">
        <v>7</v>
      </c>
      <c r="B9" s="38" t="s">
        <v>633</v>
      </c>
      <c r="C9" s="55" t="s">
        <v>387</v>
      </c>
      <c r="D9" s="473">
        <v>42396</v>
      </c>
      <c r="E9" s="475">
        <v>42543</v>
      </c>
      <c r="F9" s="472" t="s">
        <v>616</v>
      </c>
      <c r="G9" s="17"/>
    </row>
    <row r="10" spans="1:7" x14ac:dyDescent="0.25">
      <c r="A10" s="474">
        <v>8</v>
      </c>
      <c r="B10" s="38" t="s">
        <v>632</v>
      </c>
      <c r="C10" s="38" t="s">
        <v>378</v>
      </c>
      <c r="D10" s="473">
        <v>42011</v>
      </c>
      <c r="E10" s="475">
        <v>42543</v>
      </c>
      <c r="F10" s="472" t="s">
        <v>616</v>
      </c>
      <c r="G10" s="17"/>
    </row>
    <row r="11" spans="1:7" x14ac:dyDescent="0.25">
      <c r="A11" s="474">
        <v>9</v>
      </c>
      <c r="B11" s="38" t="s">
        <v>631</v>
      </c>
      <c r="C11" s="49" t="s">
        <v>630</v>
      </c>
      <c r="D11" s="473">
        <v>42422</v>
      </c>
      <c r="E11" s="473">
        <v>42718</v>
      </c>
      <c r="F11" s="472" t="s">
        <v>616</v>
      </c>
      <c r="G11" s="17"/>
    </row>
    <row r="12" spans="1:7" x14ac:dyDescent="0.25">
      <c r="A12" s="474">
        <v>10</v>
      </c>
      <c r="B12" s="38" t="s">
        <v>629</v>
      </c>
      <c r="C12" s="49" t="s">
        <v>628</v>
      </c>
      <c r="D12" s="473">
        <v>42627</v>
      </c>
      <c r="E12" s="473">
        <v>42718</v>
      </c>
      <c r="F12" s="472" t="s">
        <v>616</v>
      </c>
      <c r="G12" s="17"/>
    </row>
    <row r="13" spans="1:7" x14ac:dyDescent="0.25">
      <c r="A13" s="474">
        <v>11</v>
      </c>
      <c r="B13" s="38" t="s">
        <v>627</v>
      </c>
      <c r="C13" s="49" t="s">
        <v>626</v>
      </c>
      <c r="D13" s="473">
        <v>42418</v>
      </c>
      <c r="E13" s="473">
        <v>42718</v>
      </c>
      <c r="F13" s="472" t="s">
        <v>616</v>
      </c>
      <c r="G13" s="17"/>
    </row>
    <row r="14" spans="1:7" x14ac:dyDescent="0.25">
      <c r="A14" s="474">
        <v>12</v>
      </c>
      <c r="B14" s="38" t="s">
        <v>625</v>
      </c>
      <c r="C14" s="38" t="s">
        <v>624</v>
      </c>
      <c r="D14" s="473">
        <v>42277</v>
      </c>
      <c r="E14" s="473">
        <v>42718</v>
      </c>
      <c r="F14" s="472" t="s">
        <v>616</v>
      </c>
      <c r="G14" s="17"/>
    </row>
    <row r="15" spans="1:7" x14ac:dyDescent="0.25">
      <c r="A15" s="474">
        <v>13</v>
      </c>
      <c r="B15" s="38" t="s">
        <v>623</v>
      </c>
      <c r="C15" s="49" t="s">
        <v>422</v>
      </c>
      <c r="D15" s="473">
        <v>42503</v>
      </c>
      <c r="E15" s="473">
        <v>42718</v>
      </c>
      <c r="F15" s="472" t="s">
        <v>616</v>
      </c>
      <c r="G15" s="8"/>
    </row>
    <row r="16" spans="1:7" ht="16.5" thickBot="1" x14ac:dyDescent="0.3">
      <c r="A16" s="46"/>
      <c r="B16" s="46"/>
      <c r="C16" s="46"/>
      <c r="D16" s="46"/>
      <c r="E16" s="46"/>
      <c r="F16" s="47"/>
      <c r="G16" s="8"/>
    </row>
    <row r="17" spans="1:7" ht="53.25" customHeight="1" thickBot="1" x14ac:dyDescent="0.3">
      <c r="A17" s="48"/>
      <c r="B17" s="91" t="s">
        <v>85</v>
      </c>
      <c r="C17" s="92"/>
      <c r="D17" s="93" t="s">
        <v>84</v>
      </c>
      <c r="E17" s="46"/>
      <c r="F17" s="47"/>
      <c r="G17" s="8"/>
    </row>
    <row r="18" spans="1:7" x14ac:dyDescent="0.25">
      <c r="A18" s="48"/>
      <c r="B18" s="51" t="s">
        <v>265</v>
      </c>
      <c r="C18" s="50">
        <v>7</v>
      </c>
      <c r="D18" s="59">
        <v>1</v>
      </c>
      <c r="E18" s="46"/>
      <c r="F18" s="46"/>
      <c r="G18" s="8"/>
    </row>
    <row r="19" spans="1:7" x14ac:dyDescent="0.25">
      <c r="A19" s="48"/>
      <c r="B19" s="51" t="s">
        <v>266</v>
      </c>
      <c r="C19" s="52">
        <v>7</v>
      </c>
      <c r="D19" s="38">
        <v>3</v>
      </c>
      <c r="E19" s="46"/>
      <c r="F19" s="46"/>
      <c r="G19" s="8"/>
    </row>
    <row r="20" spans="1:7" x14ac:dyDescent="0.25">
      <c r="A20" s="48"/>
      <c r="B20" s="51" t="s">
        <v>267</v>
      </c>
      <c r="C20" s="52">
        <v>13</v>
      </c>
      <c r="D20" s="38"/>
      <c r="E20" s="46"/>
      <c r="F20" s="46"/>
      <c r="G20" s="8"/>
    </row>
    <row r="21" spans="1:7" x14ac:dyDescent="0.25">
      <c r="A21" s="48"/>
      <c r="B21" s="49" t="s">
        <v>168</v>
      </c>
      <c r="C21" s="52"/>
      <c r="D21" s="38"/>
      <c r="E21" s="46"/>
      <c r="F21" s="46"/>
      <c r="G21" s="8"/>
    </row>
    <row r="22" spans="1:7" x14ac:dyDescent="0.25">
      <c r="A22" s="48"/>
      <c r="B22" s="38" t="s">
        <v>18</v>
      </c>
      <c r="C22" s="52">
        <v>1</v>
      </c>
      <c r="D22" s="38"/>
      <c r="E22" s="46"/>
      <c r="F22" s="46"/>
      <c r="G22" s="8"/>
    </row>
    <row r="23" spans="1:7" x14ac:dyDescent="0.25">
      <c r="A23" s="48"/>
      <c r="B23" s="38" t="s">
        <v>19</v>
      </c>
      <c r="C23" s="52"/>
      <c r="D23" s="38"/>
      <c r="E23" s="46"/>
      <c r="F23" s="46"/>
    </row>
    <row r="24" spans="1:7" x14ac:dyDescent="0.25">
      <c r="A24" s="48"/>
      <c r="B24" s="38" t="s">
        <v>129</v>
      </c>
      <c r="C24" s="52">
        <v>1</v>
      </c>
      <c r="D24" s="38"/>
      <c r="E24" s="46"/>
      <c r="F24" s="46"/>
    </row>
    <row r="25" spans="1:7" ht="16.5" thickBot="1" x14ac:dyDescent="0.3">
      <c r="A25" s="48"/>
      <c r="B25" s="46"/>
      <c r="C25" s="46"/>
      <c r="D25" s="46"/>
      <c r="E25" s="46"/>
      <c r="F25" s="46"/>
    </row>
    <row r="26" spans="1:7" ht="31.5" customHeight="1" thickBot="1" x14ac:dyDescent="0.3">
      <c r="A26" s="48"/>
      <c r="B26" s="94" t="s">
        <v>169</v>
      </c>
      <c r="C26" s="95" t="s">
        <v>170</v>
      </c>
      <c r="E26" s="46"/>
      <c r="F26" s="46"/>
    </row>
    <row r="27" spans="1:7" ht="29.25" customHeight="1" x14ac:dyDescent="0.25">
      <c r="A27" s="48"/>
      <c r="B27" s="44">
        <v>13</v>
      </c>
      <c r="C27" s="51">
        <v>37</v>
      </c>
      <c r="D27" s="53"/>
      <c r="E27" s="46"/>
      <c r="F27" s="46"/>
    </row>
    <row r="28" spans="1:7" x14ac:dyDescent="0.25">
      <c r="D28" s="18"/>
    </row>
  </sheetData>
  <mergeCells count="1">
    <mergeCell ref="A1:F1"/>
  </mergeCells>
  <pageMargins left="0.75" right="0.75" top="1" bottom="1" header="0.4921259845" footer="0.4921259845"/>
  <pageSetup paperSize="9" scale="77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3"/>
  <sheetViews>
    <sheetView view="pageBreakPreview" zoomScaleNormal="100" zoomScaleSheetLayoutView="100" workbookViewId="0">
      <selection activeCell="I16" sqref="I16"/>
    </sheetView>
  </sheetViews>
  <sheetFormatPr defaultRowHeight="15.75" x14ac:dyDescent="0.25"/>
  <cols>
    <col min="1" max="1" width="22.5" bestFit="1" customWidth="1"/>
    <col min="2" max="8" width="11.625" customWidth="1"/>
    <col min="9" max="9" width="16.625" customWidth="1"/>
    <col min="10" max="10" width="11.625" customWidth="1"/>
  </cols>
  <sheetData>
    <row r="1" spans="1:10" ht="21" thickBot="1" x14ac:dyDescent="0.3">
      <c r="A1" s="763" t="s">
        <v>269</v>
      </c>
      <c r="B1" s="763"/>
      <c r="C1" s="763"/>
      <c r="D1" s="763"/>
      <c r="E1" s="763"/>
      <c r="F1" s="763"/>
      <c r="G1" s="763"/>
      <c r="H1" s="763"/>
      <c r="I1" s="763"/>
      <c r="J1" s="152"/>
    </row>
    <row r="2" spans="1:10" s="5" customFormat="1" ht="174" customHeight="1" thickBot="1" x14ac:dyDescent="0.3">
      <c r="A2" s="64" t="s">
        <v>86</v>
      </c>
      <c r="B2" s="81" t="s">
        <v>149</v>
      </c>
      <c r="C2" s="81" t="s">
        <v>87</v>
      </c>
      <c r="D2" s="81" t="s">
        <v>152</v>
      </c>
      <c r="E2" s="81" t="s">
        <v>88</v>
      </c>
      <c r="F2" s="81" t="s">
        <v>89</v>
      </c>
      <c r="G2" s="81" t="s">
        <v>90</v>
      </c>
      <c r="H2" s="81" t="s">
        <v>91</v>
      </c>
      <c r="I2" s="82" t="s">
        <v>92</v>
      </c>
      <c r="J2" s="19"/>
    </row>
    <row r="3" spans="1:10" x14ac:dyDescent="0.25">
      <c r="A3" s="85" t="s">
        <v>171</v>
      </c>
      <c r="B3" s="85">
        <v>28</v>
      </c>
      <c r="C3" s="63">
        <v>0.82</v>
      </c>
      <c r="D3" s="63">
        <v>0</v>
      </c>
      <c r="E3" s="63">
        <v>5</v>
      </c>
      <c r="F3" s="63">
        <v>7</v>
      </c>
      <c r="G3" s="63">
        <v>6</v>
      </c>
      <c r="H3" s="63">
        <v>6</v>
      </c>
      <c r="I3" s="63">
        <v>14</v>
      </c>
      <c r="J3" s="8"/>
    </row>
    <row r="4" spans="1:10" x14ac:dyDescent="0.25">
      <c r="A4" s="15" t="s">
        <v>172</v>
      </c>
      <c r="B4" s="15">
        <v>51</v>
      </c>
      <c r="C4" s="3">
        <v>0.92</v>
      </c>
      <c r="D4" s="3">
        <v>0.04</v>
      </c>
      <c r="E4" s="3">
        <v>4.5999999999999996</v>
      </c>
      <c r="F4" s="3">
        <v>5</v>
      </c>
      <c r="G4" s="3">
        <v>9</v>
      </c>
      <c r="H4" s="3">
        <v>5</v>
      </c>
      <c r="I4" s="3">
        <v>36</v>
      </c>
      <c r="J4" s="8"/>
    </row>
    <row r="5" spans="1:10" x14ac:dyDescent="0.25">
      <c r="A5" s="15" t="s">
        <v>105</v>
      </c>
      <c r="B5" s="15">
        <v>138</v>
      </c>
      <c r="C5" s="3">
        <v>1.1000000000000001</v>
      </c>
      <c r="D5" s="3">
        <v>0.3</v>
      </c>
      <c r="E5" s="3">
        <v>3.6</v>
      </c>
      <c r="F5" s="3">
        <v>4</v>
      </c>
      <c r="G5" s="3">
        <v>9</v>
      </c>
      <c r="H5" s="3">
        <v>6</v>
      </c>
      <c r="I5" s="3">
        <v>89</v>
      </c>
      <c r="J5" s="8"/>
    </row>
    <row r="6" spans="1:10" x14ac:dyDescent="0.25">
      <c r="A6" s="125" t="s">
        <v>56</v>
      </c>
      <c r="B6" s="124">
        <f>SUM(B3:B5)</f>
        <v>217</v>
      </c>
      <c r="C6" s="126">
        <f>+IFERROR(($B$3*C3+$B$4*C4+$B$5*C5)/$B$6,0)</f>
        <v>1.0215668202764978</v>
      </c>
      <c r="D6" s="126">
        <f>+IFERROR(($B$3*D3+$B$4*D4+$B$5*D5)/$B$6,0)</f>
        <v>0.20018433179723502</v>
      </c>
      <c r="E6" s="126">
        <f>+IFERROR(($B$3*E3+$B$4*E4+$B$5*E5)/$B$6,0)</f>
        <v>4.015668202764977</v>
      </c>
      <c r="F6" s="124">
        <f>SUM(F3:F5)</f>
        <v>16</v>
      </c>
      <c r="G6" s="124">
        <f>SUM(G3:G5)</f>
        <v>24</v>
      </c>
      <c r="H6" s="124">
        <f>SUM(H3:H5)</f>
        <v>17</v>
      </c>
      <c r="I6" s="124">
        <f>SUM(I3:I5)</f>
        <v>139</v>
      </c>
      <c r="J6" s="8"/>
    </row>
    <row r="7" spans="1:10" x14ac:dyDescent="0.2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s="1" customFormat="1" ht="16.5" thickBot="1" x14ac:dyDescent="0.3">
      <c r="A8" s="762" t="s">
        <v>93</v>
      </c>
      <c r="B8" s="762"/>
      <c r="C8" s="762"/>
      <c r="D8" s="11"/>
      <c r="E8" s="11"/>
      <c r="F8" s="11"/>
      <c r="G8" s="11"/>
      <c r="H8" s="11"/>
      <c r="I8" s="11"/>
      <c r="J8" s="11"/>
    </row>
    <row r="9" spans="1:10" s="1" customFormat="1" ht="32.25" thickBot="1" x14ac:dyDescent="0.3">
      <c r="A9" s="64" t="s">
        <v>94</v>
      </c>
      <c r="B9" s="79" t="s">
        <v>95</v>
      </c>
      <c r="C9" s="80" t="s">
        <v>150</v>
      </c>
      <c r="D9" s="11"/>
      <c r="E9" s="11"/>
      <c r="F9" s="11"/>
      <c r="G9" s="11"/>
      <c r="H9" s="11"/>
      <c r="I9" s="11"/>
      <c r="J9" s="11"/>
    </row>
    <row r="10" spans="1:10" x14ac:dyDescent="0.25">
      <c r="A10" s="85" t="s">
        <v>173</v>
      </c>
      <c r="B10" s="85">
        <v>22</v>
      </c>
      <c r="C10" s="96">
        <v>10.25</v>
      </c>
      <c r="D10" s="8"/>
      <c r="E10" s="8"/>
      <c r="F10" s="8"/>
      <c r="G10" s="8"/>
      <c r="H10" s="8"/>
      <c r="I10" s="8"/>
      <c r="J10" s="8"/>
    </row>
    <row r="11" spans="1:10" x14ac:dyDescent="0.25">
      <c r="A11" s="15" t="s">
        <v>174</v>
      </c>
      <c r="B11" s="15">
        <v>88</v>
      </c>
      <c r="C11" s="4">
        <v>29.2</v>
      </c>
      <c r="D11" s="8"/>
      <c r="E11" s="8"/>
      <c r="F11" s="8"/>
      <c r="G11" s="8"/>
      <c r="H11" s="8"/>
      <c r="I11" s="8"/>
      <c r="J11" s="8"/>
    </row>
    <row r="12" spans="1:10" ht="13.5" customHeight="1" x14ac:dyDescent="0.25">
      <c r="A12" s="124" t="s">
        <v>56</v>
      </c>
      <c r="B12" s="60">
        <f>+B10+B11</f>
        <v>110</v>
      </c>
      <c r="C12" s="60">
        <f>+C10+C11</f>
        <v>39.450000000000003</v>
      </c>
    </row>
    <row r="13" spans="1:10" x14ac:dyDescent="0.25">
      <c r="C13" s="18"/>
    </row>
  </sheetData>
  <mergeCells count="2">
    <mergeCell ref="A8:C8"/>
    <mergeCell ref="A1:I1"/>
  </mergeCells>
  <pageMargins left="0.75" right="0.75" top="1" bottom="1" header="0.4921259845" footer="0.4921259845"/>
  <pageSetup paperSize="9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view="pageBreakPreview" topLeftCell="A4" zoomScaleNormal="100" zoomScaleSheetLayoutView="100" workbookViewId="0">
      <selection activeCell="O6" sqref="O6"/>
    </sheetView>
  </sheetViews>
  <sheetFormatPr defaultRowHeight="15.75" x14ac:dyDescent="0.25"/>
  <cols>
    <col min="1" max="1" width="12.125" customWidth="1"/>
    <col min="2" max="2" width="7.875" customWidth="1"/>
    <col min="3" max="3" width="10.625" customWidth="1"/>
    <col min="4" max="4" width="7.875" customWidth="1"/>
    <col min="5" max="5" width="10.375" customWidth="1"/>
    <col min="6" max="6" width="8" customWidth="1"/>
    <col min="7" max="7" width="9.625" customWidth="1"/>
    <col min="8" max="8" width="7.25" customWidth="1"/>
    <col min="9" max="9" width="8.75" customWidth="1"/>
    <col min="10" max="10" width="9.625" customWidth="1"/>
    <col min="11" max="11" width="9" customWidth="1"/>
    <col min="12" max="12" width="8.125" customWidth="1"/>
    <col min="13" max="13" width="9.875" customWidth="1"/>
    <col min="14" max="20" width="10.625" customWidth="1"/>
  </cols>
  <sheetData>
    <row r="1" spans="1:19" ht="31.5" customHeight="1" x14ac:dyDescent="0.25">
      <c r="A1" s="749" t="s">
        <v>130</v>
      </c>
      <c r="B1" s="749"/>
      <c r="C1" s="749"/>
      <c r="D1" s="749"/>
      <c r="E1" s="749"/>
      <c r="F1" s="749"/>
      <c r="G1" s="749"/>
      <c r="H1" s="749"/>
      <c r="I1" s="749"/>
      <c r="J1" s="749"/>
      <c r="K1" s="749"/>
      <c r="L1" s="749"/>
      <c r="M1" s="749"/>
      <c r="N1" s="22"/>
      <c r="O1" s="22"/>
      <c r="P1" s="22"/>
      <c r="Q1" s="22"/>
      <c r="R1" s="22"/>
      <c r="S1" s="22"/>
    </row>
    <row r="2" spans="1:19" ht="16.5" thickBot="1" x14ac:dyDescent="0.3">
      <c r="A2" s="222" t="s">
        <v>270</v>
      </c>
      <c r="B2" s="222"/>
      <c r="C2" s="223"/>
      <c r="D2" s="223"/>
      <c r="E2" s="222"/>
      <c r="F2" s="222"/>
      <c r="G2" s="222"/>
      <c r="H2" s="764"/>
      <c r="I2" s="764"/>
      <c r="J2" s="764"/>
      <c r="K2" s="764"/>
      <c r="L2" s="764"/>
      <c r="M2" s="764"/>
    </row>
    <row r="3" spans="1:19" s="6" customFormat="1" ht="66.75" customHeight="1" thickBot="1" x14ac:dyDescent="0.3">
      <c r="A3" s="224" t="s">
        <v>52</v>
      </c>
      <c r="B3" s="225" t="s">
        <v>56</v>
      </c>
      <c r="C3" s="225" t="s">
        <v>96</v>
      </c>
      <c r="D3" s="225" t="s">
        <v>97</v>
      </c>
      <c r="E3" s="225" t="s">
        <v>153</v>
      </c>
      <c r="F3" s="225" t="s">
        <v>155</v>
      </c>
      <c r="G3" s="226" t="s">
        <v>154</v>
      </c>
      <c r="H3" s="225" t="s">
        <v>221</v>
      </c>
      <c r="I3" s="224" t="s">
        <v>96</v>
      </c>
      <c r="J3" s="225" t="s">
        <v>97</v>
      </c>
      <c r="K3" s="225" t="s">
        <v>153</v>
      </c>
      <c r="L3" s="225" t="s">
        <v>155</v>
      </c>
      <c r="M3" s="226" t="s">
        <v>154</v>
      </c>
    </row>
    <row r="4" spans="1:19" s="6" customFormat="1" x14ac:dyDescent="0.25">
      <c r="A4" s="227" t="s">
        <v>285</v>
      </c>
      <c r="B4" s="228">
        <f t="shared" ref="B4:B15" si="0">SUM(C4:G4)</f>
        <v>215.83</v>
      </c>
      <c r="C4" s="229">
        <v>36.4</v>
      </c>
      <c r="D4" s="229">
        <v>68.400000000000006</v>
      </c>
      <c r="E4" s="229"/>
      <c r="F4" s="229">
        <v>97.03</v>
      </c>
      <c r="G4" s="263">
        <v>14</v>
      </c>
      <c r="H4" s="270">
        <f t="shared" ref="H4:H15" si="1">SUM(I4:M4)</f>
        <v>87.399999999999991</v>
      </c>
      <c r="I4" s="230">
        <v>4</v>
      </c>
      <c r="J4" s="231">
        <v>31.5</v>
      </c>
      <c r="K4" s="231"/>
      <c r="L4" s="231">
        <v>45.6</v>
      </c>
      <c r="M4" s="232">
        <v>6.3</v>
      </c>
    </row>
    <row r="5" spans="1:19" s="6" customFormat="1" x14ac:dyDescent="0.25">
      <c r="A5" s="233" t="s">
        <v>287</v>
      </c>
      <c r="B5" s="228">
        <f t="shared" si="0"/>
        <v>110.53999999999999</v>
      </c>
      <c r="C5" s="234">
        <v>21.13</v>
      </c>
      <c r="D5" s="234">
        <v>31.28</v>
      </c>
      <c r="E5" s="234"/>
      <c r="F5" s="234">
        <v>49.03</v>
      </c>
      <c r="G5" s="264">
        <v>9.1</v>
      </c>
      <c r="H5" s="271">
        <f t="shared" si="1"/>
        <v>28.130000000000003</v>
      </c>
      <c r="I5" s="233">
        <v>0.33</v>
      </c>
      <c r="J5" s="234">
        <v>4</v>
      </c>
      <c r="K5" s="234"/>
      <c r="L5" s="234">
        <v>17.8</v>
      </c>
      <c r="M5" s="235">
        <v>6</v>
      </c>
    </row>
    <row r="6" spans="1:19" s="6" customFormat="1" x14ac:dyDescent="0.25">
      <c r="A6" s="233" t="s">
        <v>289</v>
      </c>
      <c r="B6" s="228">
        <f t="shared" si="0"/>
        <v>178.34</v>
      </c>
      <c r="C6" s="234">
        <v>35.729999999999997</v>
      </c>
      <c r="D6" s="234">
        <v>51.83</v>
      </c>
      <c r="E6" s="234"/>
      <c r="F6" s="234">
        <v>72.430000000000007</v>
      </c>
      <c r="G6" s="264">
        <v>18.350000000000001</v>
      </c>
      <c r="H6" s="271">
        <f t="shared" si="1"/>
        <v>35.229999999999997</v>
      </c>
      <c r="I6" s="233">
        <v>3</v>
      </c>
      <c r="J6" s="234">
        <v>9.3000000000000007</v>
      </c>
      <c r="K6" s="234"/>
      <c r="L6" s="234">
        <v>14.78</v>
      </c>
      <c r="M6" s="235">
        <v>8.15</v>
      </c>
    </row>
    <row r="7" spans="1:19" s="6" customFormat="1" x14ac:dyDescent="0.25">
      <c r="A7" s="233" t="s">
        <v>291</v>
      </c>
      <c r="B7" s="228">
        <f t="shared" si="0"/>
        <v>187.70000000000002</v>
      </c>
      <c r="C7" s="234">
        <v>45.05</v>
      </c>
      <c r="D7" s="234">
        <v>68.150000000000006</v>
      </c>
      <c r="E7" s="234"/>
      <c r="F7" s="234">
        <v>66.95</v>
      </c>
      <c r="G7" s="264">
        <v>7.55</v>
      </c>
      <c r="H7" s="271">
        <f t="shared" si="1"/>
        <v>59.95</v>
      </c>
      <c r="I7" s="233">
        <v>2</v>
      </c>
      <c r="J7" s="234">
        <v>28.6</v>
      </c>
      <c r="K7" s="234"/>
      <c r="L7" s="234">
        <v>24.4</v>
      </c>
      <c r="M7" s="235">
        <v>4.95</v>
      </c>
    </row>
    <row r="8" spans="1:19" s="6" customFormat="1" x14ac:dyDescent="0.25">
      <c r="A8" s="233" t="s">
        <v>293</v>
      </c>
      <c r="B8" s="228">
        <f t="shared" si="0"/>
        <v>88.75</v>
      </c>
      <c r="C8" s="234">
        <v>13.65</v>
      </c>
      <c r="D8" s="234">
        <v>31.7</v>
      </c>
      <c r="E8" s="234"/>
      <c r="F8" s="234">
        <v>41.4</v>
      </c>
      <c r="G8" s="264">
        <v>2</v>
      </c>
      <c r="H8" s="271">
        <f t="shared" si="1"/>
        <v>39.099999999999994</v>
      </c>
      <c r="I8" s="233">
        <v>2</v>
      </c>
      <c r="J8" s="234">
        <v>19.7</v>
      </c>
      <c r="K8" s="234"/>
      <c r="L8" s="234">
        <v>16.899999999999999</v>
      </c>
      <c r="M8" s="235">
        <v>0.5</v>
      </c>
    </row>
    <row r="9" spans="1:19" s="6" customFormat="1" x14ac:dyDescent="0.25">
      <c r="A9" s="233" t="s">
        <v>607</v>
      </c>
      <c r="B9" s="228">
        <f t="shared" si="0"/>
        <v>157.37</v>
      </c>
      <c r="C9" s="234">
        <v>22.95</v>
      </c>
      <c r="D9" s="234">
        <v>43.81</v>
      </c>
      <c r="E9" s="234"/>
      <c r="F9" s="234">
        <v>85.41</v>
      </c>
      <c r="G9" s="264">
        <v>5.2</v>
      </c>
      <c r="H9" s="271">
        <f t="shared" si="1"/>
        <v>63.04</v>
      </c>
      <c r="I9" s="233"/>
      <c r="J9" s="234">
        <v>14</v>
      </c>
      <c r="K9" s="234"/>
      <c r="L9" s="234">
        <v>46.04</v>
      </c>
      <c r="M9" s="235">
        <v>3</v>
      </c>
    </row>
    <row r="10" spans="1:19" s="6" customFormat="1" x14ac:dyDescent="0.25">
      <c r="A10" s="233" t="s">
        <v>297</v>
      </c>
      <c r="B10" s="228">
        <f t="shared" si="0"/>
        <v>35.950000000000003</v>
      </c>
      <c r="C10" s="234">
        <v>2.9</v>
      </c>
      <c r="D10" s="234">
        <v>7.55</v>
      </c>
      <c r="E10" s="234"/>
      <c r="F10" s="234">
        <v>22.11</v>
      </c>
      <c r="G10" s="264">
        <v>3.39</v>
      </c>
      <c r="H10" s="271">
        <f t="shared" si="1"/>
        <v>10.36</v>
      </c>
      <c r="I10" s="233">
        <v>1</v>
      </c>
      <c r="J10" s="234">
        <v>3.1</v>
      </c>
      <c r="K10" s="234"/>
      <c r="L10" s="234">
        <v>4.53</v>
      </c>
      <c r="M10" s="235">
        <v>1.73</v>
      </c>
    </row>
    <row r="11" spans="1:19" s="6" customFormat="1" x14ac:dyDescent="0.25">
      <c r="A11" s="233" t="s">
        <v>612</v>
      </c>
      <c r="B11" s="228">
        <f t="shared" si="0"/>
        <v>30.93</v>
      </c>
      <c r="C11" s="234">
        <v>3.6</v>
      </c>
      <c r="D11" s="234">
        <v>12.8</v>
      </c>
      <c r="E11" s="234"/>
      <c r="F11" s="234">
        <v>12.53</v>
      </c>
      <c r="G11" s="264">
        <v>2</v>
      </c>
      <c r="H11" s="271">
        <f t="shared" si="1"/>
        <v>16.88</v>
      </c>
      <c r="I11" s="233">
        <v>1.35</v>
      </c>
      <c r="J11" s="234">
        <v>7</v>
      </c>
      <c r="K11" s="234"/>
      <c r="L11" s="234">
        <v>6.53</v>
      </c>
      <c r="M11" s="235">
        <v>2</v>
      </c>
    </row>
    <row r="12" spans="1:19" s="6" customFormat="1" x14ac:dyDescent="0.25">
      <c r="A12" s="233"/>
      <c r="B12" s="228">
        <f t="shared" si="0"/>
        <v>0</v>
      </c>
      <c r="C12" s="234"/>
      <c r="D12" s="234"/>
      <c r="E12" s="234"/>
      <c r="F12" s="234"/>
      <c r="G12" s="264"/>
      <c r="H12" s="271">
        <f t="shared" si="1"/>
        <v>0</v>
      </c>
      <c r="I12" s="233"/>
      <c r="J12" s="234"/>
      <c r="K12" s="234"/>
      <c r="L12" s="234"/>
      <c r="M12" s="235"/>
    </row>
    <row r="13" spans="1:19" s="6" customFormat="1" x14ac:dyDescent="0.25">
      <c r="A13" s="233"/>
      <c r="B13" s="228">
        <f t="shared" si="0"/>
        <v>0</v>
      </c>
      <c r="C13" s="234"/>
      <c r="D13" s="234"/>
      <c r="E13" s="234"/>
      <c r="F13" s="234"/>
      <c r="G13" s="264"/>
      <c r="H13" s="271">
        <f t="shared" si="1"/>
        <v>0</v>
      </c>
      <c r="I13" s="233"/>
      <c r="J13" s="234"/>
      <c r="K13" s="234"/>
      <c r="L13" s="234"/>
      <c r="M13" s="235"/>
    </row>
    <row r="14" spans="1:19" s="6" customFormat="1" x14ac:dyDescent="0.25">
      <c r="A14" s="233"/>
      <c r="B14" s="228">
        <f t="shared" si="0"/>
        <v>0</v>
      </c>
      <c r="C14" s="234"/>
      <c r="D14" s="234"/>
      <c r="E14" s="234"/>
      <c r="F14" s="234"/>
      <c r="G14" s="264"/>
      <c r="H14" s="271">
        <f t="shared" si="1"/>
        <v>0</v>
      </c>
      <c r="I14" s="233"/>
      <c r="J14" s="234"/>
      <c r="K14" s="234"/>
      <c r="L14" s="234"/>
      <c r="M14" s="235"/>
    </row>
    <row r="15" spans="1:19" ht="18.75" customHeight="1" x14ac:dyDescent="0.25">
      <c r="A15" s="236" t="s">
        <v>56</v>
      </c>
      <c r="B15" s="228">
        <f t="shared" si="0"/>
        <v>1005.41</v>
      </c>
      <c r="C15" s="237">
        <f>SUM(C4:C14)</f>
        <v>181.41</v>
      </c>
      <c r="D15" s="237">
        <f>SUM(D4:D14)</f>
        <v>315.52</v>
      </c>
      <c r="E15" s="237">
        <f>SUM(E4:E14)</f>
        <v>0</v>
      </c>
      <c r="F15" s="237">
        <f>SUM(F4:F14)</f>
        <v>446.89</v>
      </c>
      <c r="G15" s="265">
        <f>SUM(G4:G14)</f>
        <v>61.59</v>
      </c>
      <c r="H15" s="271">
        <f t="shared" si="1"/>
        <v>340.09000000000003</v>
      </c>
      <c r="I15" s="238">
        <f>SUM(I4:I14)</f>
        <v>13.68</v>
      </c>
      <c r="J15" s="237">
        <f>SUM(J4:J14)</f>
        <v>117.2</v>
      </c>
      <c r="K15" s="237">
        <f>SUM(K4:K14)</f>
        <v>0</v>
      </c>
      <c r="L15" s="237">
        <f>SUM(L4:L14)</f>
        <v>176.58</v>
      </c>
      <c r="M15" s="239">
        <f>SUM(M4:M14)</f>
        <v>32.630000000000003</v>
      </c>
    </row>
    <row r="16" spans="1:19" ht="20.25" customHeight="1" x14ac:dyDescent="0.25">
      <c r="A16" s="236" t="s">
        <v>175</v>
      </c>
      <c r="B16" s="240">
        <v>100</v>
      </c>
      <c r="C16" s="241">
        <f t="shared" ref="C16:H16" si="2">+IFERROR(C15/$B$15,0)*100</f>
        <v>18.043385285604877</v>
      </c>
      <c r="D16" s="241">
        <f t="shared" si="2"/>
        <v>31.382222178016928</v>
      </c>
      <c r="E16" s="241">
        <f t="shared" si="2"/>
        <v>0</v>
      </c>
      <c r="F16" s="241">
        <f t="shared" si="2"/>
        <v>44.448533434121401</v>
      </c>
      <c r="G16" s="266">
        <f t="shared" si="2"/>
        <v>6.1258591022567916</v>
      </c>
      <c r="H16" s="262">
        <f t="shared" si="2"/>
        <v>33.826001332789616</v>
      </c>
      <c r="I16" s="242">
        <f>+IFERROR(I15/$H$15,0)*100</f>
        <v>4.022464641712487</v>
      </c>
      <c r="J16" s="241">
        <f>+IFERROR(J15/$H$15,0)*100</f>
        <v>34.46146608250757</v>
      </c>
      <c r="K16" s="241">
        <f>+IFERROR(K15/$H$15,0)*100</f>
        <v>0</v>
      </c>
      <c r="L16" s="241">
        <f>+IFERROR(L15/$H$15,0)*100</f>
        <v>51.921550177894083</v>
      </c>
      <c r="M16" s="276">
        <f>+IFERROR(M15/$H$15,0)*100</f>
        <v>9.5945190978858541</v>
      </c>
    </row>
    <row r="17" spans="1:13" ht="33.75" customHeight="1" x14ac:dyDescent="0.25">
      <c r="A17" s="243" t="s">
        <v>611</v>
      </c>
      <c r="B17" s="244">
        <v>1045.92</v>
      </c>
      <c r="C17" s="245">
        <v>176.6</v>
      </c>
      <c r="D17" s="245">
        <v>329.79</v>
      </c>
      <c r="E17" s="245"/>
      <c r="F17" s="245">
        <v>463.48</v>
      </c>
      <c r="G17" s="248">
        <v>76.05</v>
      </c>
      <c r="H17" s="272">
        <v>360.59</v>
      </c>
      <c r="I17" s="247">
        <v>12.15</v>
      </c>
      <c r="J17" s="245">
        <v>122.35</v>
      </c>
      <c r="K17" s="245"/>
      <c r="L17" s="248">
        <v>190.04</v>
      </c>
      <c r="M17" s="246">
        <v>36.049999999999997</v>
      </c>
    </row>
    <row r="18" spans="1:13" ht="33.75" customHeight="1" x14ac:dyDescent="0.25">
      <c r="A18" s="249" t="s">
        <v>610</v>
      </c>
      <c r="B18" s="250">
        <v>100</v>
      </c>
      <c r="C18" s="250">
        <v>16.899999999999999</v>
      </c>
      <c r="D18" s="250">
        <v>31.5</v>
      </c>
      <c r="E18" s="250"/>
      <c r="F18" s="250">
        <v>44.3</v>
      </c>
      <c r="G18" s="267">
        <v>7.3</v>
      </c>
      <c r="H18" s="273">
        <v>34.5</v>
      </c>
      <c r="I18" s="252">
        <v>3.4</v>
      </c>
      <c r="J18" s="250">
        <v>33.9</v>
      </c>
      <c r="K18" s="250"/>
      <c r="L18" s="250">
        <v>52.7</v>
      </c>
      <c r="M18" s="251">
        <v>10</v>
      </c>
    </row>
    <row r="19" spans="1:13" ht="32.25" customHeight="1" x14ac:dyDescent="0.25">
      <c r="A19" s="253" t="s">
        <v>271</v>
      </c>
      <c r="B19" s="254">
        <f t="shared" ref="B19:M19" si="3">+B15-B17</f>
        <v>-40.510000000000105</v>
      </c>
      <c r="C19" s="254">
        <f t="shared" si="3"/>
        <v>4.8100000000000023</v>
      </c>
      <c r="D19" s="254">
        <f t="shared" si="3"/>
        <v>-14.270000000000039</v>
      </c>
      <c r="E19" s="254">
        <f t="shared" si="3"/>
        <v>0</v>
      </c>
      <c r="F19" s="254">
        <f t="shared" si="3"/>
        <v>-16.590000000000032</v>
      </c>
      <c r="G19" s="268">
        <f t="shared" si="3"/>
        <v>-14.459999999999994</v>
      </c>
      <c r="H19" s="274">
        <f t="shared" si="3"/>
        <v>-20.499999999999943</v>
      </c>
      <c r="I19" s="256">
        <f t="shared" si="3"/>
        <v>1.5299999999999994</v>
      </c>
      <c r="J19" s="254">
        <f t="shared" si="3"/>
        <v>-5.1499999999999915</v>
      </c>
      <c r="K19" s="254">
        <f t="shared" si="3"/>
        <v>0</v>
      </c>
      <c r="L19" s="254">
        <f t="shared" si="3"/>
        <v>-13.45999999999998</v>
      </c>
      <c r="M19" s="255">
        <f t="shared" si="3"/>
        <v>-3.4199999999999946</v>
      </c>
    </row>
    <row r="20" spans="1:13" ht="39" customHeight="1" thickBot="1" x14ac:dyDescent="0.3">
      <c r="A20" s="257" t="s">
        <v>272</v>
      </c>
      <c r="B20" s="258">
        <v>-3.87</v>
      </c>
      <c r="C20" s="258">
        <f t="shared" ref="C20:M20" si="4">+C16-C18</f>
        <v>1.1433852856048787</v>
      </c>
      <c r="D20" s="258">
        <f t="shared" si="4"/>
        <v>-0.11777782198307207</v>
      </c>
      <c r="E20" s="258">
        <f t="shared" si="4"/>
        <v>0</v>
      </c>
      <c r="F20" s="258">
        <f t="shared" si="4"/>
        <v>0.14853343412140418</v>
      </c>
      <c r="G20" s="269">
        <f t="shared" si="4"/>
        <v>-1.1741408977432082</v>
      </c>
      <c r="H20" s="275">
        <f t="shared" si="4"/>
        <v>-0.67399866721038393</v>
      </c>
      <c r="I20" s="260">
        <f t="shared" si="4"/>
        <v>0.62246464171248705</v>
      </c>
      <c r="J20" s="258">
        <f t="shared" si="4"/>
        <v>0.56146608250757168</v>
      </c>
      <c r="K20" s="258">
        <f t="shared" si="4"/>
        <v>0</v>
      </c>
      <c r="L20" s="258">
        <f t="shared" si="4"/>
        <v>-0.77844982210591951</v>
      </c>
      <c r="M20" s="259">
        <f t="shared" si="4"/>
        <v>-0.40548090211414589</v>
      </c>
    </row>
    <row r="21" spans="1:13" x14ac:dyDescent="0.25">
      <c r="A21" s="261" t="s">
        <v>228</v>
      </c>
      <c r="B21" s="222"/>
      <c r="C21" s="222"/>
      <c r="D21" s="222"/>
      <c r="E21" s="222"/>
      <c r="F21" s="222"/>
      <c r="G21" s="222"/>
      <c r="H21" s="222"/>
      <c r="I21" s="222"/>
      <c r="J21" s="222"/>
      <c r="K21" s="222"/>
      <c r="L21" s="222"/>
      <c r="M21" s="222"/>
    </row>
    <row r="22" spans="1:13" x14ac:dyDescent="0.25">
      <c r="A22" s="222"/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</row>
  </sheetData>
  <mergeCells count="2">
    <mergeCell ref="A1:M1"/>
    <mergeCell ref="H2:M2"/>
  </mergeCells>
  <pageMargins left="0.75" right="0.75" top="0.5" bottom="1" header="0.4921259845" footer="0.4921259845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view="pageBreakPreview" topLeftCell="A13" zoomScaleNormal="100" zoomScaleSheetLayoutView="100" workbookViewId="0">
      <selection activeCell="L4" sqref="L4"/>
    </sheetView>
  </sheetViews>
  <sheetFormatPr defaultRowHeight="15.75" x14ac:dyDescent="0.25"/>
  <cols>
    <col min="1" max="2" width="12.625" customWidth="1"/>
    <col min="3" max="3" width="11.375" customWidth="1"/>
    <col min="4" max="11" width="12.625" customWidth="1"/>
  </cols>
  <sheetData>
    <row r="1" spans="1:11" ht="40.5" customHeight="1" x14ac:dyDescent="0.25">
      <c r="A1" s="765" t="s">
        <v>273</v>
      </c>
      <c r="B1" s="765"/>
      <c r="C1" s="765"/>
      <c r="D1" s="765"/>
      <c r="E1" s="765"/>
      <c r="F1" s="765"/>
      <c r="G1" s="765"/>
      <c r="H1" s="765"/>
      <c r="I1" s="765"/>
      <c r="J1" s="765"/>
      <c r="K1" s="765"/>
    </row>
    <row r="2" spans="1:11" ht="16.5" thickBot="1" x14ac:dyDescent="0.3">
      <c r="A2" s="41" t="s">
        <v>263</v>
      </c>
      <c r="B2" s="41"/>
      <c r="C2" s="54"/>
      <c r="D2" s="54"/>
      <c r="E2" s="54"/>
      <c r="F2" s="54"/>
      <c r="G2" s="54"/>
      <c r="H2" s="54"/>
      <c r="I2" s="54"/>
      <c r="J2" s="54"/>
      <c r="K2" s="54"/>
    </row>
    <row r="3" spans="1:11" x14ac:dyDescent="0.25">
      <c r="A3" s="777" t="s">
        <v>52</v>
      </c>
      <c r="B3" s="773" t="s">
        <v>98</v>
      </c>
      <c r="C3" s="768" t="s">
        <v>221</v>
      </c>
      <c r="D3" s="770" t="s">
        <v>99</v>
      </c>
      <c r="E3" s="771"/>
      <c r="F3" s="772"/>
      <c r="G3" s="775" t="s">
        <v>100</v>
      </c>
      <c r="H3" s="768" t="s">
        <v>221</v>
      </c>
      <c r="I3" s="770" t="s">
        <v>101</v>
      </c>
      <c r="J3" s="771"/>
      <c r="K3" s="772"/>
    </row>
    <row r="4" spans="1:11" ht="32.25" thickBot="1" x14ac:dyDescent="0.3">
      <c r="A4" s="778"/>
      <c r="B4" s="774"/>
      <c r="C4" s="769"/>
      <c r="D4" s="98" t="s">
        <v>15</v>
      </c>
      <c r="E4" s="98" t="s">
        <v>16</v>
      </c>
      <c r="F4" s="99" t="s">
        <v>17</v>
      </c>
      <c r="G4" s="776"/>
      <c r="H4" s="769"/>
      <c r="I4" s="98" t="s">
        <v>15</v>
      </c>
      <c r="J4" s="98" t="s">
        <v>16</v>
      </c>
      <c r="K4" s="99" t="s">
        <v>17</v>
      </c>
    </row>
    <row r="5" spans="1:11" x14ac:dyDescent="0.25">
      <c r="A5" s="201" t="s">
        <v>285</v>
      </c>
      <c r="B5" s="189">
        <v>16</v>
      </c>
      <c r="C5" s="97">
        <v>4</v>
      </c>
      <c r="D5" s="97">
        <v>380</v>
      </c>
      <c r="E5" s="97">
        <v>0</v>
      </c>
      <c r="F5" s="190">
        <v>0</v>
      </c>
      <c r="G5" s="189">
        <v>8</v>
      </c>
      <c r="H5" s="97">
        <v>0</v>
      </c>
      <c r="I5" s="97">
        <v>45</v>
      </c>
      <c r="J5" s="97">
        <v>0</v>
      </c>
      <c r="K5" s="190">
        <v>0</v>
      </c>
    </row>
    <row r="6" spans="1:11" x14ac:dyDescent="0.25">
      <c r="A6" s="201" t="s">
        <v>287</v>
      </c>
      <c r="B6" s="191">
        <v>13</v>
      </c>
      <c r="C6" s="55">
        <v>3</v>
      </c>
      <c r="D6" s="55">
        <v>8</v>
      </c>
      <c r="E6" s="55">
        <v>0</v>
      </c>
      <c r="F6" s="192">
        <v>305</v>
      </c>
      <c r="G6" s="191">
        <v>18</v>
      </c>
      <c r="H6" s="55">
        <v>6</v>
      </c>
      <c r="I6" s="55">
        <v>59</v>
      </c>
      <c r="J6" s="55">
        <v>0</v>
      </c>
      <c r="K6" s="192">
        <v>80</v>
      </c>
    </row>
    <row r="7" spans="1:11" x14ac:dyDescent="0.25">
      <c r="A7" s="462" t="s">
        <v>289</v>
      </c>
      <c r="B7" s="191">
        <v>357</v>
      </c>
      <c r="C7" s="55">
        <v>28</v>
      </c>
      <c r="D7" s="55">
        <v>0</v>
      </c>
      <c r="E7" s="55">
        <v>0</v>
      </c>
      <c r="F7" s="192">
        <v>1351</v>
      </c>
      <c r="G7" s="191">
        <v>40</v>
      </c>
      <c r="H7" s="55">
        <v>3</v>
      </c>
      <c r="I7" s="55">
        <v>0</v>
      </c>
      <c r="J7" s="55">
        <v>0</v>
      </c>
      <c r="K7" s="192">
        <v>312</v>
      </c>
    </row>
    <row r="8" spans="1:11" x14ac:dyDescent="0.25">
      <c r="A8" s="460" t="s">
        <v>291</v>
      </c>
      <c r="B8" s="193">
        <v>25</v>
      </c>
      <c r="C8" s="38">
        <v>12</v>
      </c>
      <c r="D8" s="38">
        <v>71</v>
      </c>
      <c r="E8" s="38">
        <v>0</v>
      </c>
      <c r="F8" s="194">
        <v>288</v>
      </c>
      <c r="G8" s="193">
        <v>60</v>
      </c>
      <c r="H8" s="38">
        <v>28</v>
      </c>
      <c r="I8" s="38">
        <v>249</v>
      </c>
      <c r="J8" s="38">
        <v>29</v>
      </c>
      <c r="K8" s="194">
        <v>516</v>
      </c>
    </row>
    <row r="9" spans="1:11" x14ac:dyDescent="0.25">
      <c r="A9" s="460" t="s">
        <v>293</v>
      </c>
      <c r="B9" s="457">
        <v>2</v>
      </c>
      <c r="C9" s="38">
        <v>0</v>
      </c>
      <c r="D9" s="38">
        <v>9</v>
      </c>
      <c r="E9" s="38">
        <v>0</v>
      </c>
      <c r="F9" s="194">
        <v>0</v>
      </c>
      <c r="G9" s="193">
        <v>0</v>
      </c>
      <c r="H9" s="38">
        <v>0</v>
      </c>
      <c r="I9" s="38">
        <v>0</v>
      </c>
      <c r="J9" s="38">
        <v>0</v>
      </c>
      <c r="K9" s="194">
        <v>0</v>
      </c>
    </row>
    <row r="10" spans="1:11" x14ac:dyDescent="0.25">
      <c r="A10" s="459" t="s">
        <v>607</v>
      </c>
      <c r="B10" s="469">
        <v>300</v>
      </c>
      <c r="C10" s="196">
        <v>76</v>
      </c>
      <c r="D10" s="196">
        <v>39</v>
      </c>
      <c r="E10" s="196">
        <v>0</v>
      </c>
      <c r="F10" s="197">
        <v>182</v>
      </c>
      <c r="G10" s="195">
        <v>59</v>
      </c>
      <c r="H10" s="196">
        <v>12</v>
      </c>
      <c r="I10" s="196">
        <v>0</v>
      </c>
      <c r="J10" s="196">
        <v>0</v>
      </c>
      <c r="K10" s="197">
        <v>135</v>
      </c>
    </row>
    <row r="11" spans="1:11" x14ac:dyDescent="0.25">
      <c r="A11" s="460" t="s">
        <v>297</v>
      </c>
      <c r="B11" s="469">
        <v>0</v>
      </c>
      <c r="C11" s="196">
        <v>0</v>
      </c>
      <c r="D11" s="196">
        <v>0</v>
      </c>
      <c r="E11" s="196">
        <v>0</v>
      </c>
      <c r="F11" s="197">
        <v>0</v>
      </c>
      <c r="G11" s="195">
        <v>0</v>
      </c>
      <c r="H11" s="196">
        <v>0</v>
      </c>
      <c r="I11" s="196">
        <v>0</v>
      </c>
      <c r="J11" s="196">
        <v>0</v>
      </c>
      <c r="K11" s="197">
        <v>0</v>
      </c>
    </row>
    <row r="12" spans="1:11" x14ac:dyDescent="0.25">
      <c r="A12" s="460" t="s">
        <v>609</v>
      </c>
      <c r="B12" s="469">
        <v>1</v>
      </c>
      <c r="C12" s="196">
        <v>1</v>
      </c>
      <c r="D12" s="196">
        <v>5</v>
      </c>
      <c r="E12" s="196">
        <v>0</v>
      </c>
      <c r="F12" s="197">
        <v>0</v>
      </c>
      <c r="G12" s="195">
        <v>0</v>
      </c>
      <c r="H12" s="196">
        <v>0</v>
      </c>
      <c r="I12" s="196">
        <v>0</v>
      </c>
      <c r="J12" s="196">
        <v>0</v>
      </c>
      <c r="K12" s="197">
        <v>0</v>
      </c>
    </row>
    <row r="13" spans="1:11" ht="16.5" thickBot="1" x14ac:dyDescent="0.3">
      <c r="A13" s="458" t="s">
        <v>608</v>
      </c>
      <c r="B13" s="469">
        <v>9</v>
      </c>
      <c r="C13" s="196">
        <v>5</v>
      </c>
      <c r="D13" s="196">
        <v>34</v>
      </c>
      <c r="E13" s="196">
        <v>0</v>
      </c>
      <c r="F13" s="197">
        <v>21</v>
      </c>
      <c r="G13" s="198">
        <v>0</v>
      </c>
      <c r="H13" s="199">
        <v>0</v>
      </c>
      <c r="I13" s="199">
        <v>0</v>
      </c>
      <c r="J13" s="199">
        <v>0</v>
      </c>
      <c r="K13" s="200">
        <v>0</v>
      </c>
    </row>
    <row r="14" spans="1:11" ht="18" customHeight="1" thickBot="1" x14ac:dyDescent="0.3">
      <c r="A14" s="455" t="s">
        <v>56</v>
      </c>
      <c r="B14" s="178">
        <f t="shared" ref="B14:K14" si="0">SUM(B5:B13)</f>
        <v>723</v>
      </c>
      <c r="C14" s="175">
        <f t="shared" si="0"/>
        <v>129</v>
      </c>
      <c r="D14" s="175">
        <f t="shared" si="0"/>
        <v>546</v>
      </c>
      <c r="E14" s="175">
        <f t="shared" si="0"/>
        <v>0</v>
      </c>
      <c r="F14" s="176">
        <f t="shared" si="0"/>
        <v>2147</v>
      </c>
      <c r="G14" s="174">
        <f t="shared" si="0"/>
        <v>185</v>
      </c>
      <c r="H14" s="175">
        <f t="shared" si="0"/>
        <v>49</v>
      </c>
      <c r="I14" s="175">
        <f t="shared" si="0"/>
        <v>353</v>
      </c>
      <c r="J14" s="175">
        <f t="shared" si="0"/>
        <v>29</v>
      </c>
      <c r="K14" s="176">
        <f t="shared" si="0"/>
        <v>1043</v>
      </c>
    </row>
    <row r="15" spans="1:11" x14ac:dyDescent="0.25">
      <c r="A15" s="46"/>
      <c r="B15" s="48"/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6.5" thickBot="1" x14ac:dyDescent="0.3">
      <c r="A16" s="221" t="s">
        <v>223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11" x14ac:dyDescent="0.25">
      <c r="A17" s="766" t="s">
        <v>52</v>
      </c>
      <c r="B17" s="773" t="s">
        <v>98</v>
      </c>
      <c r="C17" s="768" t="s">
        <v>221</v>
      </c>
      <c r="D17" s="770" t="s">
        <v>99</v>
      </c>
      <c r="E17" s="771"/>
      <c r="F17" s="772"/>
      <c r="G17" s="775" t="s">
        <v>100</v>
      </c>
      <c r="H17" s="768" t="s">
        <v>221</v>
      </c>
      <c r="I17" s="770" t="s">
        <v>101</v>
      </c>
      <c r="J17" s="771"/>
      <c r="K17" s="772"/>
    </row>
    <row r="18" spans="1:11" ht="32.25" thickBot="1" x14ac:dyDescent="0.3">
      <c r="A18" s="767"/>
      <c r="B18" s="774"/>
      <c r="C18" s="769"/>
      <c r="D18" s="98" t="s">
        <v>15</v>
      </c>
      <c r="E18" s="98" t="s">
        <v>16</v>
      </c>
      <c r="F18" s="99" t="s">
        <v>17</v>
      </c>
      <c r="G18" s="776"/>
      <c r="H18" s="769"/>
      <c r="I18" s="98" t="s">
        <v>15</v>
      </c>
      <c r="J18" s="98" t="s">
        <v>16</v>
      </c>
      <c r="K18" s="99" t="s">
        <v>17</v>
      </c>
    </row>
    <row r="19" spans="1:11" x14ac:dyDescent="0.25">
      <c r="A19" s="201" t="s">
        <v>285</v>
      </c>
      <c r="B19" s="189">
        <v>17</v>
      </c>
      <c r="C19" s="468">
        <v>6</v>
      </c>
      <c r="D19" s="465">
        <v>76</v>
      </c>
      <c r="E19" s="100">
        <v>0</v>
      </c>
      <c r="F19" s="467">
        <v>96</v>
      </c>
      <c r="G19" s="189">
        <v>10</v>
      </c>
      <c r="H19" s="466">
        <v>3</v>
      </c>
      <c r="I19" s="465">
        <v>43</v>
      </c>
      <c r="J19" s="464">
        <v>0</v>
      </c>
      <c r="K19" s="463">
        <v>0</v>
      </c>
    </row>
    <row r="20" spans="1:11" x14ac:dyDescent="0.25">
      <c r="A20" s="201" t="s">
        <v>287</v>
      </c>
      <c r="B20" s="189">
        <v>16</v>
      </c>
      <c r="C20" s="468">
        <v>8</v>
      </c>
      <c r="D20" s="465">
        <v>8</v>
      </c>
      <c r="E20" s="100">
        <v>0</v>
      </c>
      <c r="F20" s="467">
        <v>405</v>
      </c>
      <c r="G20" s="189">
        <v>29</v>
      </c>
      <c r="H20" s="466">
        <v>6</v>
      </c>
      <c r="I20" s="465">
        <v>130</v>
      </c>
      <c r="J20" s="464">
        <v>0</v>
      </c>
      <c r="K20" s="463">
        <v>822</v>
      </c>
    </row>
    <row r="21" spans="1:11" x14ac:dyDescent="0.25">
      <c r="A21" s="462" t="s">
        <v>289</v>
      </c>
      <c r="B21" s="191">
        <v>2</v>
      </c>
      <c r="C21" s="56">
        <v>1</v>
      </c>
      <c r="D21" s="55">
        <v>12</v>
      </c>
      <c r="E21" s="100">
        <v>0</v>
      </c>
      <c r="F21" s="192">
        <v>0</v>
      </c>
      <c r="G21" s="191">
        <v>2</v>
      </c>
      <c r="H21" s="55">
        <v>0</v>
      </c>
      <c r="I21" s="55">
        <v>60</v>
      </c>
      <c r="J21" s="55">
        <v>60</v>
      </c>
      <c r="K21" s="192">
        <v>0</v>
      </c>
    </row>
    <row r="22" spans="1:11" x14ac:dyDescent="0.25">
      <c r="A22" s="460" t="s">
        <v>291</v>
      </c>
      <c r="B22" s="193">
        <v>3</v>
      </c>
      <c r="C22" s="38">
        <v>2</v>
      </c>
      <c r="D22" s="38">
        <v>17</v>
      </c>
      <c r="E22" s="100">
        <v>0</v>
      </c>
      <c r="F22" s="194">
        <v>0</v>
      </c>
      <c r="G22" s="193">
        <v>6</v>
      </c>
      <c r="H22" s="38">
        <v>3</v>
      </c>
      <c r="I22" s="38">
        <v>175</v>
      </c>
      <c r="J22" s="38">
        <v>150</v>
      </c>
      <c r="K22" s="194">
        <v>60</v>
      </c>
    </row>
    <row r="23" spans="1:11" x14ac:dyDescent="0.25">
      <c r="A23" s="460" t="s">
        <v>293</v>
      </c>
      <c r="B23" s="193">
        <v>2</v>
      </c>
      <c r="C23" s="38">
        <v>2</v>
      </c>
      <c r="D23" s="38">
        <v>10</v>
      </c>
      <c r="E23" s="100">
        <v>0</v>
      </c>
      <c r="F23" s="194">
        <v>0</v>
      </c>
      <c r="G23" s="193">
        <v>3</v>
      </c>
      <c r="H23" s="38">
        <v>1</v>
      </c>
      <c r="I23" s="38">
        <v>0</v>
      </c>
      <c r="J23" s="38">
        <v>810</v>
      </c>
      <c r="K23" s="194">
        <v>0</v>
      </c>
    </row>
    <row r="24" spans="1:11" x14ac:dyDescent="0.25">
      <c r="A24" s="461" t="s">
        <v>607</v>
      </c>
      <c r="B24" s="457">
        <v>454</v>
      </c>
      <c r="C24" s="38">
        <v>116</v>
      </c>
      <c r="D24" s="38">
        <v>17</v>
      </c>
      <c r="E24" s="456">
        <v>0</v>
      </c>
      <c r="F24" s="38">
        <v>131</v>
      </c>
      <c r="G24" s="38">
        <v>61</v>
      </c>
      <c r="H24" s="38">
        <v>11</v>
      </c>
      <c r="I24" s="38">
        <v>0</v>
      </c>
      <c r="J24" s="38">
        <v>0</v>
      </c>
      <c r="K24" s="38">
        <v>143</v>
      </c>
    </row>
    <row r="25" spans="1:11" x14ac:dyDescent="0.25">
      <c r="A25" s="460" t="s">
        <v>297</v>
      </c>
      <c r="B25" s="457">
        <v>0</v>
      </c>
      <c r="C25" s="38">
        <v>0</v>
      </c>
      <c r="D25" s="38">
        <v>0</v>
      </c>
      <c r="E25" s="456">
        <v>0</v>
      </c>
      <c r="F25" s="38">
        <v>0</v>
      </c>
      <c r="G25" s="38">
        <v>1</v>
      </c>
      <c r="H25" s="38">
        <v>1</v>
      </c>
      <c r="I25" s="38">
        <v>0</v>
      </c>
      <c r="J25" s="38">
        <v>90</v>
      </c>
      <c r="K25" s="38">
        <v>0</v>
      </c>
    </row>
    <row r="26" spans="1:11" x14ac:dyDescent="0.25">
      <c r="A26" s="459" t="s">
        <v>609</v>
      </c>
      <c r="B26" s="457">
        <v>4</v>
      </c>
      <c r="C26" s="38">
        <v>1</v>
      </c>
      <c r="D26" s="38">
        <v>9</v>
      </c>
      <c r="E26" s="456">
        <v>0</v>
      </c>
      <c r="F26" s="38">
        <v>36</v>
      </c>
      <c r="G26" s="38">
        <v>3</v>
      </c>
      <c r="H26" s="38">
        <v>1</v>
      </c>
      <c r="I26" s="38">
        <v>0</v>
      </c>
      <c r="J26" s="38">
        <v>0</v>
      </c>
      <c r="K26" s="38">
        <v>90</v>
      </c>
    </row>
    <row r="27" spans="1:11" ht="16.5" thickBot="1" x14ac:dyDescent="0.3">
      <c r="A27" s="458" t="s">
        <v>608</v>
      </c>
      <c r="B27" s="457">
        <v>4</v>
      </c>
      <c r="C27" s="38">
        <v>3</v>
      </c>
      <c r="D27" s="38">
        <v>28</v>
      </c>
      <c r="E27" s="456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</row>
    <row r="28" spans="1:11" ht="16.5" thickBot="1" x14ac:dyDescent="0.3">
      <c r="A28" s="455" t="s">
        <v>56</v>
      </c>
      <c r="B28" s="448">
        <f>SUM(B19:B27)</f>
        <v>502</v>
      </c>
      <c r="C28" s="447">
        <f>SUM(C19:C27)</f>
        <v>139</v>
      </c>
      <c r="D28" s="447">
        <f>SUM(D19:D27)</f>
        <v>177</v>
      </c>
      <c r="E28" s="447">
        <f>SUM(E19:E24)</f>
        <v>0</v>
      </c>
      <c r="F28" s="446">
        <f t="shared" ref="F28:K28" si="1">SUM(F19:F27)</f>
        <v>668</v>
      </c>
      <c r="G28" s="448">
        <f t="shared" si="1"/>
        <v>115</v>
      </c>
      <c r="H28" s="447">
        <f t="shared" si="1"/>
        <v>26</v>
      </c>
      <c r="I28" s="447">
        <f t="shared" si="1"/>
        <v>408</v>
      </c>
      <c r="J28" s="447">
        <f t="shared" si="1"/>
        <v>1110</v>
      </c>
      <c r="K28" s="446">
        <f t="shared" si="1"/>
        <v>1115</v>
      </c>
    </row>
    <row r="29" spans="1:11" ht="16.5" thickBot="1" x14ac:dyDescent="0.3">
      <c r="A29" s="48"/>
      <c r="B29" s="46"/>
      <c r="C29" s="46"/>
      <c r="D29" s="46"/>
      <c r="E29" s="46"/>
      <c r="F29" s="46"/>
      <c r="G29" s="46"/>
      <c r="H29" s="46"/>
      <c r="I29" s="46"/>
      <c r="J29" s="46"/>
      <c r="K29" s="46"/>
    </row>
    <row r="30" spans="1:11" ht="18.75" customHeight="1" x14ac:dyDescent="0.25">
      <c r="A30" s="202" t="s">
        <v>5</v>
      </c>
      <c r="B30" s="187">
        <f t="shared" ref="B30:K30" si="2">+B14-B28</f>
        <v>221</v>
      </c>
      <c r="C30" s="179">
        <f t="shared" si="2"/>
        <v>-10</v>
      </c>
      <c r="D30" s="179">
        <f t="shared" si="2"/>
        <v>369</v>
      </c>
      <c r="E30" s="179">
        <f t="shared" si="2"/>
        <v>0</v>
      </c>
      <c r="F30" s="180">
        <f t="shared" si="2"/>
        <v>1479</v>
      </c>
      <c r="G30" s="187">
        <f t="shared" si="2"/>
        <v>70</v>
      </c>
      <c r="H30" s="179">
        <f t="shared" si="2"/>
        <v>23</v>
      </c>
      <c r="I30" s="179">
        <f t="shared" si="2"/>
        <v>-55</v>
      </c>
      <c r="J30" s="179">
        <f t="shared" si="2"/>
        <v>-1081</v>
      </c>
      <c r="K30" s="180">
        <f t="shared" si="2"/>
        <v>-72</v>
      </c>
    </row>
    <row r="31" spans="1:11" ht="20.25" customHeight="1" thickBot="1" x14ac:dyDescent="0.3">
      <c r="A31" s="203" t="s">
        <v>78</v>
      </c>
      <c r="B31" s="188">
        <f t="shared" ref="B31:K31" si="3">+IFERROR(B30/B28,0)*100</f>
        <v>44.023904382470121</v>
      </c>
      <c r="C31" s="181">
        <f t="shared" si="3"/>
        <v>-7.1942446043165464</v>
      </c>
      <c r="D31" s="181">
        <f t="shared" si="3"/>
        <v>208.47457627118646</v>
      </c>
      <c r="E31" s="181">
        <f t="shared" si="3"/>
        <v>0</v>
      </c>
      <c r="F31" s="182">
        <f t="shared" si="3"/>
        <v>221.4071856287425</v>
      </c>
      <c r="G31" s="188">
        <f t="shared" si="3"/>
        <v>60.869565217391312</v>
      </c>
      <c r="H31" s="181">
        <f t="shared" si="3"/>
        <v>88.461538461538453</v>
      </c>
      <c r="I31" s="181">
        <f t="shared" si="3"/>
        <v>-13.480392156862745</v>
      </c>
      <c r="J31" s="181">
        <f t="shared" si="3"/>
        <v>-97.387387387387392</v>
      </c>
      <c r="K31" s="182">
        <f t="shared" si="3"/>
        <v>-6.4573991031390134</v>
      </c>
    </row>
    <row r="32" spans="1:11" x14ac:dyDescent="0.25">
      <c r="J32" s="18"/>
      <c r="K32" s="18"/>
    </row>
  </sheetData>
  <mergeCells count="15">
    <mergeCell ref="A1:K1"/>
    <mergeCell ref="A17:A18"/>
    <mergeCell ref="C17:C18"/>
    <mergeCell ref="D17:F17"/>
    <mergeCell ref="H17:H18"/>
    <mergeCell ref="I17:K17"/>
    <mergeCell ref="B17:B18"/>
    <mergeCell ref="G17:G18"/>
    <mergeCell ref="I3:K3"/>
    <mergeCell ref="A3:A4"/>
    <mergeCell ref="C3:C4"/>
    <mergeCell ref="D3:F3"/>
    <mergeCell ref="H3:H4"/>
    <mergeCell ref="B3:B4"/>
    <mergeCell ref="G3:G4"/>
  </mergeCells>
  <pageMargins left="0.74803149606299213" right="0.74803149606299213" top="0.98425196850393704" bottom="0.98425196850393704" header="0.51181102362204722" footer="0.51181102362204722"/>
  <pageSetup paperSize="9" scale="8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9"/>
  <sheetViews>
    <sheetView zoomScaleNormal="100" zoomScaleSheetLayoutView="100" workbookViewId="0">
      <selection activeCell="I15" sqref="I15"/>
    </sheetView>
  </sheetViews>
  <sheetFormatPr defaultRowHeight="15.75" x14ac:dyDescent="0.25"/>
  <cols>
    <col min="1" max="1" width="12.625" customWidth="1"/>
    <col min="2" max="2" width="12.375" customWidth="1"/>
    <col min="3" max="3" width="10" customWidth="1"/>
    <col min="4" max="4" width="9.875" customWidth="1"/>
    <col min="5" max="5" width="8.5" customWidth="1"/>
    <col min="6" max="6" width="13" customWidth="1"/>
    <col min="7" max="7" width="9.875" customWidth="1"/>
    <col min="8" max="8" width="10.5" customWidth="1"/>
    <col min="9" max="9" width="9.75" customWidth="1"/>
    <col min="10" max="10" width="13.5" customWidth="1"/>
    <col min="11" max="11" width="11.375" customWidth="1"/>
  </cols>
  <sheetData>
    <row r="1" spans="1:12" ht="45" customHeight="1" x14ac:dyDescent="0.25">
      <c r="A1" s="728" t="s">
        <v>274</v>
      </c>
      <c r="B1" s="728"/>
      <c r="C1" s="728"/>
      <c r="D1" s="728"/>
      <c r="E1" s="728"/>
      <c r="F1" s="728"/>
      <c r="G1" s="728"/>
      <c r="H1" s="728"/>
      <c r="I1" s="728"/>
      <c r="J1" s="728"/>
      <c r="K1" s="728"/>
    </row>
    <row r="2" spans="1:12" ht="107.25" customHeight="1" x14ac:dyDescent="0.25">
      <c r="A2" s="36" t="s">
        <v>102</v>
      </c>
      <c r="B2" s="36" t="s">
        <v>103</v>
      </c>
      <c r="C2" s="36" t="s">
        <v>227</v>
      </c>
      <c r="D2" s="36" t="s">
        <v>226</v>
      </c>
      <c r="E2" s="36" t="s">
        <v>227</v>
      </c>
      <c r="F2" s="36" t="s">
        <v>156</v>
      </c>
      <c r="G2" s="36" t="s">
        <v>221</v>
      </c>
      <c r="H2" s="36" t="s">
        <v>157</v>
      </c>
      <c r="I2" s="36" t="s">
        <v>221</v>
      </c>
      <c r="J2" s="36" t="s">
        <v>158</v>
      </c>
      <c r="K2" s="36" t="s">
        <v>221</v>
      </c>
      <c r="L2" s="1"/>
    </row>
    <row r="3" spans="1:12" ht="21" customHeight="1" x14ac:dyDescent="0.25">
      <c r="A3" s="39" t="s">
        <v>177</v>
      </c>
      <c r="B3" s="3">
        <v>2195</v>
      </c>
      <c r="C3" s="3">
        <v>771</v>
      </c>
      <c r="D3" s="3">
        <v>1936</v>
      </c>
      <c r="E3" s="3">
        <v>680</v>
      </c>
      <c r="F3" s="3">
        <v>791</v>
      </c>
      <c r="G3" s="3">
        <v>241</v>
      </c>
      <c r="H3" s="3">
        <v>136</v>
      </c>
      <c r="I3" s="3">
        <v>26</v>
      </c>
      <c r="J3" s="16">
        <v>48</v>
      </c>
      <c r="K3" s="366">
        <v>10</v>
      </c>
    </row>
    <row r="4" spans="1:12" ht="24.75" customHeight="1" x14ac:dyDescent="0.25">
      <c r="A4" s="39" t="s">
        <v>178</v>
      </c>
      <c r="B4" s="3">
        <v>1958</v>
      </c>
      <c r="C4" s="3">
        <v>716</v>
      </c>
      <c r="D4" s="3">
        <v>1824</v>
      </c>
      <c r="E4" s="3">
        <v>670</v>
      </c>
      <c r="F4" s="3">
        <v>745</v>
      </c>
      <c r="G4" s="3">
        <v>212</v>
      </c>
      <c r="H4" s="3">
        <v>43</v>
      </c>
      <c r="I4" s="3">
        <v>4</v>
      </c>
      <c r="J4" s="25">
        <v>70</v>
      </c>
      <c r="K4" s="365">
        <v>8</v>
      </c>
    </row>
    <row r="5" spans="1:12" ht="19.5" customHeight="1" x14ac:dyDescent="0.25">
      <c r="A5" s="39" t="s">
        <v>179</v>
      </c>
      <c r="B5" s="3">
        <v>249</v>
      </c>
      <c r="C5" s="3">
        <v>96</v>
      </c>
      <c r="D5" s="3">
        <v>207</v>
      </c>
      <c r="E5" s="3">
        <v>83</v>
      </c>
      <c r="F5" s="3">
        <v>177</v>
      </c>
      <c r="G5" s="3">
        <v>48</v>
      </c>
      <c r="H5" s="3">
        <v>2</v>
      </c>
      <c r="I5" s="3">
        <v>0</v>
      </c>
      <c r="J5" s="25">
        <v>23</v>
      </c>
      <c r="K5" s="365">
        <v>6</v>
      </c>
    </row>
    <row r="6" spans="1:12" ht="21" customHeight="1" x14ac:dyDescent="0.25">
      <c r="A6" s="39" t="s">
        <v>180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2" ht="18.75" customHeight="1" x14ac:dyDescent="0.25">
      <c r="A7" s="115" t="s">
        <v>56</v>
      </c>
      <c r="B7" s="43">
        <f>SUM(B3:B6)</f>
        <v>4402</v>
      </c>
      <c r="C7" s="43">
        <f t="shared" ref="C7:E7" si="0">SUM(C3:C6)</f>
        <v>1583</v>
      </c>
      <c r="D7" s="43">
        <f t="shared" si="0"/>
        <v>3967</v>
      </c>
      <c r="E7" s="43">
        <f t="shared" si="0"/>
        <v>1433</v>
      </c>
      <c r="F7" s="43">
        <f t="shared" ref="F7:K7" si="1">SUM(F3:F6)</f>
        <v>1713</v>
      </c>
      <c r="G7" s="43">
        <f t="shared" si="1"/>
        <v>501</v>
      </c>
      <c r="H7" s="43">
        <f t="shared" si="1"/>
        <v>181</v>
      </c>
      <c r="I7" s="43">
        <f t="shared" si="1"/>
        <v>30</v>
      </c>
      <c r="J7" s="43">
        <f t="shared" si="1"/>
        <v>141</v>
      </c>
      <c r="K7" s="43">
        <f t="shared" si="1"/>
        <v>24</v>
      </c>
    </row>
    <row r="8" spans="1:12" x14ac:dyDescent="0.25">
      <c r="H8" s="18"/>
      <c r="I8" s="18"/>
      <c r="J8" s="18"/>
      <c r="K8" s="18"/>
    </row>
    <row r="9" spans="1:12" x14ac:dyDescent="0.25">
      <c r="A9" s="18"/>
    </row>
  </sheetData>
  <mergeCells count="1">
    <mergeCell ref="A1:K1"/>
  </mergeCells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K30"/>
  <sheetViews>
    <sheetView view="pageBreakPreview" zoomScaleNormal="100" zoomScaleSheetLayoutView="100" workbookViewId="0">
      <selection activeCell="J16" sqref="J16"/>
    </sheetView>
  </sheetViews>
  <sheetFormatPr defaultRowHeight="15.75" x14ac:dyDescent="0.25"/>
  <cols>
    <col min="1" max="2" width="10.625" customWidth="1"/>
    <col min="3" max="3" width="12" customWidth="1"/>
    <col min="4" max="11" width="10.625" customWidth="1"/>
  </cols>
  <sheetData>
    <row r="1" spans="1:11" ht="32.25" customHeight="1" x14ac:dyDescent="0.25">
      <c r="A1" s="779" t="s">
        <v>275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</row>
    <row r="2" spans="1:11" ht="17.25" customHeight="1" thickBot="1" x14ac:dyDescent="0.3">
      <c r="A2" s="58" t="s">
        <v>276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81.75" customHeight="1" thickBot="1" x14ac:dyDescent="0.3">
      <c r="A3" s="105" t="s">
        <v>104</v>
      </c>
      <c r="B3" s="106" t="s">
        <v>6</v>
      </c>
      <c r="C3" s="106" t="s">
        <v>7</v>
      </c>
      <c r="D3" s="107" t="s">
        <v>8</v>
      </c>
      <c r="E3" s="106" t="s">
        <v>9</v>
      </c>
      <c r="F3" s="106" t="s">
        <v>10</v>
      </c>
      <c r="G3" s="106" t="s">
        <v>11</v>
      </c>
      <c r="H3" s="106" t="s">
        <v>216</v>
      </c>
      <c r="I3" s="106" t="s">
        <v>217</v>
      </c>
      <c r="J3" s="108" t="s">
        <v>105</v>
      </c>
      <c r="K3" s="109" t="s">
        <v>56</v>
      </c>
    </row>
    <row r="4" spans="1:11" x14ac:dyDescent="0.25">
      <c r="A4" s="59" t="s">
        <v>293</v>
      </c>
      <c r="B4" s="479">
        <v>2.7</v>
      </c>
      <c r="C4" s="479">
        <v>3.7</v>
      </c>
      <c r="D4" s="479">
        <v>6</v>
      </c>
      <c r="E4" s="479">
        <v>0</v>
      </c>
      <c r="F4" s="479">
        <v>5</v>
      </c>
      <c r="G4" s="59">
        <v>0</v>
      </c>
      <c r="H4" s="479">
        <v>4.17</v>
      </c>
      <c r="I4" s="59">
        <v>0</v>
      </c>
      <c r="J4" s="59">
        <v>340.52</v>
      </c>
      <c r="K4" s="59">
        <f t="shared" ref="K4:K12" si="0">SUM(B4:J4)</f>
        <v>362.09</v>
      </c>
    </row>
    <row r="5" spans="1:11" x14ac:dyDescent="0.25">
      <c r="A5" s="59" t="s">
        <v>291</v>
      </c>
      <c r="B5" s="479">
        <v>2.5</v>
      </c>
      <c r="C5" s="479">
        <v>5.96</v>
      </c>
      <c r="D5" s="479">
        <v>7</v>
      </c>
      <c r="E5" s="479">
        <v>81.010000000000005</v>
      </c>
      <c r="F5" s="479">
        <v>10.31</v>
      </c>
      <c r="G5" s="59">
        <v>0</v>
      </c>
      <c r="H5" s="479">
        <v>15.36</v>
      </c>
      <c r="I5" s="59">
        <v>0</v>
      </c>
      <c r="J5" s="59">
        <v>713.31999999999903</v>
      </c>
      <c r="K5" s="59">
        <f t="shared" si="0"/>
        <v>835.45999999999901</v>
      </c>
    </row>
    <row r="6" spans="1:11" x14ac:dyDescent="0.25">
      <c r="A6" s="59" t="s">
        <v>289</v>
      </c>
      <c r="B6" s="479">
        <v>4</v>
      </c>
      <c r="C6" s="479">
        <v>2.09</v>
      </c>
      <c r="D6" s="479">
        <v>10.99</v>
      </c>
      <c r="E6" s="479">
        <v>26.64</v>
      </c>
      <c r="F6" s="59">
        <v>0</v>
      </c>
      <c r="G6" s="59">
        <v>0</v>
      </c>
      <c r="H6" s="479">
        <v>24.46</v>
      </c>
      <c r="I6" s="479">
        <v>0.3</v>
      </c>
      <c r="J6" s="59">
        <v>536.4</v>
      </c>
      <c r="K6" s="59">
        <f t="shared" si="0"/>
        <v>604.88</v>
      </c>
    </row>
    <row r="7" spans="1:11" x14ac:dyDescent="0.25">
      <c r="A7" s="59" t="s">
        <v>297</v>
      </c>
      <c r="B7" s="59">
        <v>0</v>
      </c>
      <c r="C7" s="59">
        <v>0</v>
      </c>
      <c r="D7" s="59">
        <v>0</v>
      </c>
      <c r="E7" s="479">
        <v>5.7</v>
      </c>
      <c r="F7" s="59">
        <v>0</v>
      </c>
      <c r="G7" s="59">
        <v>0</v>
      </c>
      <c r="H7" s="479">
        <v>6.68</v>
      </c>
      <c r="I7" s="59">
        <v>0</v>
      </c>
      <c r="J7" s="59">
        <v>50.709999999999901</v>
      </c>
      <c r="K7" s="59">
        <f t="shared" si="0"/>
        <v>63.089999999999904</v>
      </c>
    </row>
    <row r="8" spans="1:11" x14ac:dyDescent="0.25">
      <c r="A8" s="59" t="s">
        <v>287</v>
      </c>
      <c r="B8" s="479">
        <v>3</v>
      </c>
      <c r="C8" s="479">
        <v>5.2</v>
      </c>
      <c r="D8" s="479">
        <v>12.47</v>
      </c>
      <c r="E8" s="479">
        <v>3.88</v>
      </c>
      <c r="F8" s="59">
        <v>0</v>
      </c>
      <c r="G8" s="59">
        <v>0</v>
      </c>
      <c r="H8" s="479">
        <v>16.09</v>
      </c>
      <c r="I8" s="59">
        <v>0</v>
      </c>
      <c r="J8" s="59">
        <v>286.08</v>
      </c>
      <c r="K8" s="59">
        <f t="shared" si="0"/>
        <v>326.71999999999997</v>
      </c>
    </row>
    <row r="9" spans="1:11" x14ac:dyDescent="0.25">
      <c r="A9" s="59" t="s">
        <v>607</v>
      </c>
      <c r="B9" s="479">
        <v>5.5</v>
      </c>
      <c r="C9" s="479">
        <v>6.4</v>
      </c>
      <c r="D9" s="479">
        <v>4.5999999999999996</v>
      </c>
      <c r="E9" s="479">
        <v>15.89</v>
      </c>
      <c r="F9" s="479">
        <v>1.41</v>
      </c>
      <c r="G9" s="59">
        <v>0</v>
      </c>
      <c r="H9" s="479">
        <v>22.38</v>
      </c>
      <c r="I9" s="59">
        <v>0</v>
      </c>
      <c r="J9" s="59">
        <v>315.23</v>
      </c>
      <c r="K9" s="59">
        <f t="shared" si="0"/>
        <v>371.41</v>
      </c>
    </row>
    <row r="10" spans="1:11" x14ac:dyDescent="0.25">
      <c r="A10" s="59" t="s">
        <v>299</v>
      </c>
      <c r="B10" s="479">
        <v>0.4</v>
      </c>
      <c r="C10" s="479">
        <v>2.95</v>
      </c>
      <c r="D10" s="479">
        <v>0.54</v>
      </c>
      <c r="E10" s="479">
        <v>0.99</v>
      </c>
      <c r="F10" s="479">
        <v>0.25</v>
      </c>
      <c r="G10" s="59">
        <v>0</v>
      </c>
      <c r="H10" s="59">
        <v>0</v>
      </c>
      <c r="I10" s="59">
        <v>0</v>
      </c>
      <c r="J10" s="59">
        <v>74.12</v>
      </c>
      <c r="K10" s="59">
        <f t="shared" si="0"/>
        <v>79.25</v>
      </c>
    </row>
    <row r="11" spans="1:11" x14ac:dyDescent="0.25">
      <c r="A11" s="59" t="s">
        <v>645</v>
      </c>
      <c r="B11" s="479">
        <v>5.95</v>
      </c>
      <c r="C11" s="479">
        <v>23.21</v>
      </c>
      <c r="D11" s="479">
        <v>16.600000000000001</v>
      </c>
      <c r="E11" s="479">
        <v>23.779999999999902</v>
      </c>
      <c r="F11" s="479">
        <v>4.45</v>
      </c>
      <c r="G11" s="59">
        <v>0</v>
      </c>
      <c r="H11" s="479">
        <v>40.659999999999997</v>
      </c>
      <c r="I11" s="59">
        <v>0</v>
      </c>
      <c r="J11" s="59">
        <v>1087.6599999999901</v>
      </c>
      <c r="K11" s="59">
        <f t="shared" si="0"/>
        <v>1202.3099999999899</v>
      </c>
    </row>
    <row r="12" spans="1:11" x14ac:dyDescent="0.25">
      <c r="A12" s="59" t="s">
        <v>644</v>
      </c>
      <c r="B12" s="59">
        <v>0</v>
      </c>
      <c r="C12" s="59">
        <v>0</v>
      </c>
      <c r="D12" s="59">
        <v>0</v>
      </c>
      <c r="E12" s="479">
        <v>7</v>
      </c>
      <c r="F12" s="59">
        <v>0</v>
      </c>
      <c r="G12" s="59">
        <v>0</v>
      </c>
      <c r="H12" s="59">
        <v>0</v>
      </c>
      <c r="I12" s="59">
        <v>0</v>
      </c>
      <c r="J12" s="59">
        <v>11</v>
      </c>
      <c r="K12" s="59">
        <f t="shared" si="0"/>
        <v>18</v>
      </c>
    </row>
    <row r="13" spans="1:11" x14ac:dyDescent="0.25">
      <c r="A13" s="43" t="s">
        <v>56</v>
      </c>
      <c r="B13" s="478">
        <f t="shared" ref="B13:K13" si="1">SUM(B4:B12)</f>
        <v>24.049999999999997</v>
      </c>
      <c r="C13" s="478">
        <f t="shared" si="1"/>
        <v>49.510000000000005</v>
      </c>
      <c r="D13" s="478">
        <f t="shared" si="1"/>
        <v>58.2</v>
      </c>
      <c r="E13" s="478">
        <f t="shared" si="1"/>
        <v>164.88999999999993</v>
      </c>
      <c r="F13" s="478">
        <f t="shared" si="1"/>
        <v>21.419999999999998</v>
      </c>
      <c r="G13" s="478">
        <f t="shared" si="1"/>
        <v>0</v>
      </c>
      <c r="H13" s="478">
        <f t="shared" si="1"/>
        <v>129.80000000000001</v>
      </c>
      <c r="I13" s="478">
        <f t="shared" si="1"/>
        <v>0.3</v>
      </c>
      <c r="J13" s="478">
        <f t="shared" si="1"/>
        <v>3415.0399999999881</v>
      </c>
      <c r="K13" s="478">
        <f t="shared" si="1"/>
        <v>3863.2099999999887</v>
      </c>
    </row>
    <row r="14" spans="1:11" ht="9.75" customHeight="1" x14ac:dyDescent="0.25">
      <c r="A14" s="46"/>
      <c r="B14" s="46"/>
      <c r="C14" s="46"/>
      <c r="D14" s="46"/>
      <c r="E14" s="46"/>
      <c r="F14" s="46"/>
      <c r="G14" s="46"/>
      <c r="H14" s="46"/>
      <c r="I14" s="46"/>
      <c r="J14" s="46"/>
      <c r="K14" s="46"/>
    </row>
    <row r="15" spans="1:11" ht="16.5" thickBot="1" x14ac:dyDescent="0.3">
      <c r="A15" s="58" t="s">
        <v>224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</row>
    <row r="16" spans="1:11" ht="79.5" thickBot="1" x14ac:dyDescent="0.3">
      <c r="A16" s="105" t="s">
        <v>104</v>
      </c>
      <c r="B16" s="106" t="s">
        <v>6</v>
      </c>
      <c r="C16" s="106" t="s">
        <v>7</v>
      </c>
      <c r="D16" s="107" t="s">
        <v>8</v>
      </c>
      <c r="E16" s="106" t="s">
        <v>9</v>
      </c>
      <c r="F16" s="106" t="s">
        <v>10</v>
      </c>
      <c r="G16" s="106" t="s">
        <v>11</v>
      </c>
      <c r="H16" s="106" t="s">
        <v>216</v>
      </c>
      <c r="I16" s="106" t="s">
        <v>217</v>
      </c>
      <c r="J16" s="108" t="s">
        <v>105</v>
      </c>
      <c r="K16" s="109" t="s">
        <v>56</v>
      </c>
    </row>
    <row r="17" spans="1:11" x14ac:dyDescent="0.25">
      <c r="A17" s="59" t="s">
        <v>293</v>
      </c>
      <c r="B17" s="479">
        <v>9.1589232999999997</v>
      </c>
      <c r="C17" s="479">
        <v>7.0877364499999995</v>
      </c>
      <c r="D17" s="479">
        <v>9.0958020000000008</v>
      </c>
      <c r="E17" s="479">
        <v>0</v>
      </c>
      <c r="F17" s="479">
        <v>3.1952664999999998</v>
      </c>
      <c r="G17" s="59">
        <v>0</v>
      </c>
      <c r="H17" s="479">
        <v>20.038167999999999</v>
      </c>
      <c r="I17" s="59">
        <v>0</v>
      </c>
      <c r="J17" s="479">
        <f>234.81 +157</f>
        <v>391.81</v>
      </c>
      <c r="K17" s="479">
        <f t="shared" ref="K17:K25" si="2">SUM(B17:J17)</f>
        <v>440.38589624999997</v>
      </c>
    </row>
    <row r="18" spans="1:11" x14ac:dyDescent="0.25">
      <c r="A18" s="59" t="s">
        <v>291</v>
      </c>
      <c r="B18" s="479">
        <v>3.2939186</v>
      </c>
      <c r="C18" s="479">
        <v>8.6059570999999995</v>
      </c>
      <c r="D18" s="479">
        <v>11.707929999999999</v>
      </c>
      <c r="E18" s="479">
        <v>228.29382000000001</v>
      </c>
      <c r="F18" s="479">
        <v>19.807693</v>
      </c>
      <c r="G18" s="59">
        <v>0</v>
      </c>
      <c r="H18" s="479">
        <v>24.578616</v>
      </c>
      <c r="I18" s="479">
        <v>1</v>
      </c>
      <c r="J18" s="479">
        <f>164 +629.88</f>
        <v>793.88</v>
      </c>
      <c r="K18" s="479">
        <f t="shared" si="2"/>
        <v>1091.1679346999999</v>
      </c>
    </row>
    <row r="19" spans="1:11" x14ac:dyDescent="0.25">
      <c r="A19" s="59" t="s">
        <v>289</v>
      </c>
      <c r="B19" s="479">
        <v>9.2970489999999995</v>
      </c>
      <c r="C19" s="479">
        <v>16.4204966</v>
      </c>
      <c r="D19" s="479">
        <v>10.821671500000001</v>
      </c>
      <c r="E19" s="479">
        <v>64.557045000000002</v>
      </c>
      <c r="F19" s="479">
        <v>0.88757399999999997</v>
      </c>
      <c r="G19" s="59">
        <v>0</v>
      </c>
      <c r="H19" s="479">
        <v>46.255115000000004</v>
      </c>
      <c r="I19" s="59">
        <v>0</v>
      </c>
      <c r="J19" s="479">
        <f>85+575.03</f>
        <v>660.03</v>
      </c>
      <c r="K19" s="479">
        <f t="shared" si="2"/>
        <v>808.26895109999998</v>
      </c>
    </row>
    <row r="20" spans="1:11" x14ac:dyDescent="0.25">
      <c r="A20" s="59" t="s">
        <v>297</v>
      </c>
      <c r="B20" s="479">
        <v>1.1107585</v>
      </c>
      <c r="C20" s="479">
        <v>2.5205213999999998</v>
      </c>
      <c r="D20" s="479">
        <v>2.7170792000000001</v>
      </c>
      <c r="E20" s="479">
        <v>4.8333199999999996</v>
      </c>
      <c r="F20" s="59">
        <v>0</v>
      </c>
      <c r="G20" s="59">
        <v>0</v>
      </c>
      <c r="H20" s="479">
        <v>4.6228720000000001</v>
      </c>
      <c r="I20" s="59">
        <v>0</v>
      </c>
      <c r="J20" s="479">
        <f>17+117.17</f>
        <v>134.17000000000002</v>
      </c>
      <c r="K20" s="479">
        <f t="shared" si="2"/>
        <v>149.97455110000001</v>
      </c>
    </row>
    <row r="21" spans="1:11" x14ac:dyDescent="0.25">
      <c r="A21" s="59" t="s">
        <v>287</v>
      </c>
      <c r="B21" s="479">
        <v>10.4053301</v>
      </c>
      <c r="C21" s="479">
        <v>10.423599600000001</v>
      </c>
      <c r="D21" s="479">
        <v>7.6614639999999996</v>
      </c>
      <c r="E21" s="479">
        <v>13.307741999999999</v>
      </c>
      <c r="F21" s="479">
        <v>3.890533</v>
      </c>
      <c r="G21" s="59">
        <v>0</v>
      </c>
      <c r="H21" s="479">
        <v>16.677380499999998</v>
      </c>
      <c r="I21" s="59">
        <v>0</v>
      </c>
      <c r="J21" s="479">
        <f>55+230.5</f>
        <v>285.5</v>
      </c>
      <c r="K21" s="479">
        <f t="shared" si="2"/>
        <v>347.86604920000002</v>
      </c>
    </row>
    <row r="22" spans="1:11" x14ac:dyDescent="0.25">
      <c r="A22" s="59" t="s">
        <v>607</v>
      </c>
      <c r="B22" s="479">
        <v>19.0576401</v>
      </c>
      <c r="C22" s="479">
        <v>30.667701400000002</v>
      </c>
      <c r="D22" s="479">
        <v>9.1774310000000003</v>
      </c>
      <c r="E22" s="479">
        <v>27.823813999999999</v>
      </c>
      <c r="F22" s="479">
        <v>2.2189350000000001</v>
      </c>
      <c r="G22" s="59">
        <v>0</v>
      </c>
      <c r="H22" s="479">
        <v>13.5321534</v>
      </c>
      <c r="I22" s="59">
        <v>0</v>
      </c>
      <c r="J22" s="479">
        <f>63+383.91</f>
        <v>446.91</v>
      </c>
      <c r="K22" s="479">
        <f t="shared" si="2"/>
        <v>549.38767489999998</v>
      </c>
    </row>
    <row r="23" spans="1:11" x14ac:dyDescent="0.25">
      <c r="A23" s="59" t="s">
        <v>299</v>
      </c>
      <c r="B23" s="479">
        <v>0.74420819999999999</v>
      </c>
      <c r="C23" s="479">
        <v>5.2781983999999991</v>
      </c>
      <c r="D23" s="479">
        <v>0.87459635999999996</v>
      </c>
      <c r="E23" s="479">
        <v>2.4972153000000001</v>
      </c>
      <c r="F23" s="59">
        <v>0</v>
      </c>
      <c r="G23" s="59">
        <v>0</v>
      </c>
      <c r="H23" s="479">
        <v>3.4995422999999999</v>
      </c>
      <c r="I23" s="59">
        <v>0</v>
      </c>
      <c r="J23" s="479">
        <f>14+74.74</f>
        <v>88.74</v>
      </c>
      <c r="K23" s="479">
        <f t="shared" si="2"/>
        <v>101.63376056</v>
      </c>
    </row>
    <row r="24" spans="1:11" x14ac:dyDescent="0.25">
      <c r="A24" s="59" t="s">
        <v>645</v>
      </c>
      <c r="B24" s="479">
        <v>6.9321722999999995</v>
      </c>
      <c r="C24" s="479">
        <v>32.995790029999995</v>
      </c>
      <c r="D24" s="479">
        <v>12.944025999999999</v>
      </c>
      <c r="E24" s="479">
        <v>65.687046000000009</v>
      </c>
      <c r="F24" s="59">
        <v>0</v>
      </c>
      <c r="G24" s="59">
        <v>0</v>
      </c>
      <c r="H24" s="479">
        <v>18.796151500000001</v>
      </c>
      <c r="I24" s="59">
        <v>0</v>
      </c>
      <c r="J24" s="479">
        <f>136+1084.82</f>
        <v>1220.82</v>
      </c>
      <c r="K24" s="479">
        <f t="shared" si="2"/>
        <v>1358.1751858299999</v>
      </c>
    </row>
    <row r="25" spans="1:11" x14ac:dyDescent="0.25">
      <c r="A25" s="59" t="s">
        <v>644</v>
      </c>
      <c r="B25" s="59">
        <v>0</v>
      </c>
      <c r="C25" s="59">
        <v>0</v>
      </c>
      <c r="D25" s="59">
        <v>0</v>
      </c>
      <c r="E25" s="479">
        <v>13</v>
      </c>
      <c r="F25" s="59">
        <v>0</v>
      </c>
      <c r="G25" s="59">
        <v>0</v>
      </c>
      <c r="H25" s="479">
        <v>2</v>
      </c>
      <c r="I25" s="59">
        <v>0</v>
      </c>
      <c r="J25" s="479">
        <v>6</v>
      </c>
      <c r="K25" s="479">
        <f t="shared" si="2"/>
        <v>21</v>
      </c>
    </row>
    <row r="26" spans="1:11" x14ac:dyDescent="0.25">
      <c r="A26" s="60" t="s">
        <v>56</v>
      </c>
      <c r="B26" s="478">
        <f t="shared" ref="B26:K26" si="3">SUM(B17:B25)</f>
        <v>60.000000100000001</v>
      </c>
      <c r="C26" s="478">
        <f t="shared" si="3"/>
        <v>114.00000098</v>
      </c>
      <c r="D26" s="478">
        <f t="shared" si="3"/>
        <v>65.000000059999991</v>
      </c>
      <c r="E26" s="478">
        <f t="shared" si="3"/>
        <v>420.00000230000001</v>
      </c>
      <c r="F26" s="478">
        <f t="shared" si="3"/>
        <v>30.000001500000003</v>
      </c>
      <c r="G26" s="478">
        <f t="shared" si="3"/>
        <v>0</v>
      </c>
      <c r="H26" s="478">
        <f t="shared" si="3"/>
        <v>149.99999869999999</v>
      </c>
      <c r="I26" s="478">
        <f t="shared" si="3"/>
        <v>1</v>
      </c>
      <c r="J26" s="478">
        <f t="shared" si="3"/>
        <v>4027.8599999999997</v>
      </c>
      <c r="K26" s="478">
        <f t="shared" si="3"/>
        <v>4867.8600036400003</v>
      </c>
    </row>
    <row r="27" spans="1:11" ht="6" customHeight="1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</row>
    <row r="28" spans="1:11" ht="17.25" customHeight="1" x14ac:dyDescent="0.25">
      <c r="A28" s="43" t="s">
        <v>181</v>
      </c>
      <c r="B28" s="478">
        <f t="shared" ref="B28:K28" si="4">+B13-B26</f>
        <v>-35.950000100000004</v>
      </c>
      <c r="C28" s="478">
        <f t="shared" si="4"/>
        <v>-64.490000979999991</v>
      </c>
      <c r="D28" s="478">
        <f t="shared" si="4"/>
        <v>-6.8000000599999879</v>
      </c>
      <c r="E28" s="478">
        <f t="shared" si="4"/>
        <v>-255.11000230000008</v>
      </c>
      <c r="F28" s="478">
        <f t="shared" si="4"/>
        <v>-8.5800015000000052</v>
      </c>
      <c r="G28" s="478">
        <f t="shared" si="4"/>
        <v>0</v>
      </c>
      <c r="H28" s="478">
        <f t="shared" si="4"/>
        <v>-20.199998699999981</v>
      </c>
      <c r="I28" s="478">
        <f t="shared" si="4"/>
        <v>-0.7</v>
      </c>
      <c r="J28" s="478">
        <f t="shared" si="4"/>
        <v>-612.82000000001153</v>
      </c>
      <c r="K28" s="478">
        <f t="shared" si="4"/>
        <v>-1004.6500036400116</v>
      </c>
    </row>
    <row r="29" spans="1:11" ht="18" customHeight="1" x14ac:dyDescent="0.25">
      <c r="A29" s="60" t="s">
        <v>176</v>
      </c>
      <c r="B29" s="120">
        <f t="shared" ref="B29:K29" si="5">+IFERROR(B28/B26,0)*100</f>
        <v>-59.916666733472226</v>
      </c>
      <c r="C29" s="120">
        <f t="shared" si="5"/>
        <v>-56.570175811940594</v>
      </c>
      <c r="D29" s="120">
        <f t="shared" si="5"/>
        <v>-10.461538544189333</v>
      </c>
      <c r="E29" s="120">
        <f t="shared" si="5"/>
        <v>-60.740476405468833</v>
      </c>
      <c r="F29" s="120">
        <f t="shared" si="5"/>
        <v>-28.600003569999839</v>
      </c>
      <c r="G29" s="120">
        <f t="shared" si="5"/>
        <v>0</v>
      </c>
      <c r="H29" s="120">
        <f t="shared" si="5"/>
        <v>-13.466665916711094</v>
      </c>
      <c r="I29" s="120">
        <f t="shared" si="5"/>
        <v>-70</v>
      </c>
      <c r="J29" s="120">
        <f t="shared" si="5"/>
        <v>-15.214530793026857</v>
      </c>
      <c r="K29" s="120">
        <f t="shared" si="5"/>
        <v>-20.638432553293903</v>
      </c>
    </row>
    <row r="30" spans="1:11" x14ac:dyDescent="0.25">
      <c r="J30" s="18"/>
      <c r="K30" s="18"/>
    </row>
  </sheetData>
  <mergeCells count="1">
    <mergeCell ref="A1:K1"/>
  </mergeCells>
  <pageMargins left="0.75" right="0.75" top="1" bottom="1" header="0.4921259845" footer="0.4921259845"/>
  <pageSetup paperSize="9" scale="76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39"/>
  <sheetViews>
    <sheetView view="pageBreakPreview" topLeftCell="B1" zoomScaleNormal="100" zoomScaleSheetLayoutView="100" workbookViewId="0">
      <pane xSplit="18840" topLeftCell="O1"/>
      <selection activeCell="G21" sqref="G21"/>
      <selection pane="topRight" activeCell="A10" sqref="A10"/>
    </sheetView>
  </sheetViews>
  <sheetFormatPr defaultRowHeight="15.75" x14ac:dyDescent="0.25"/>
  <cols>
    <col min="1" max="1" width="22.5" customWidth="1"/>
    <col min="2" max="4" width="12.625" customWidth="1"/>
  </cols>
  <sheetData>
    <row r="1" spans="1:11" ht="38.25" customHeight="1" x14ac:dyDescent="0.3">
      <c r="A1" s="781" t="s">
        <v>277</v>
      </c>
      <c r="B1" s="781"/>
      <c r="C1" s="781"/>
      <c r="D1" s="781"/>
      <c r="E1" s="23"/>
      <c r="F1" s="23"/>
      <c r="G1" s="23"/>
      <c r="H1" s="23"/>
      <c r="I1" s="23"/>
    </row>
    <row r="2" spans="1:11" ht="19.5" thickBot="1" x14ac:dyDescent="0.35">
      <c r="A2" s="41" t="s">
        <v>276</v>
      </c>
      <c r="B2" s="23"/>
      <c r="C2" s="23"/>
      <c r="D2" s="23"/>
      <c r="E2" s="23"/>
      <c r="F2" s="23"/>
      <c r="G2" s="23"/>
      <c r="H2" s="23"/>
      <c r="I2" s="23"/>
    </row>
    <row r="3" spans="1:11" ht="16.5" thickBot="1" x14ac:dyDescent="0.3">
      <c r="A3" s="110" t="s">
        <v>106</v>
      </c>
      <c r="B3" s="77" t="s">
        <v>12</v>
      </c>
      <c r="C3" s="77" t="s">
        <v>14</v>
      </c>
      <c r="D3" s="102" t="s">
        <v>13</v>
      </c>
      <c r="E3" s="11"/>
      <c r="F3" s="11"/>
      <c r="G3" s="11"/>
      <c r="H3" s="12"/>
      <c r="I3" s="12"/>
      <c r="K3" s="8"/>
    </row>
    <row r="4" spans="1:11" x14ac:dyDescent="0.25">
      <c r="A4" s="481" t="s">
        <v>647</v>
      </c>
      <c r="B4" s="481">
        <v>4</v>
      </c>
      <c r="C4" s="481">
        <v>23</v>
      </c>
      <c r="D4" s="481">
        <v>0</v>
      </c>
      <c r="E4" s="484"/>
      <c r="F4" s="484"/>
      <c r="G4" s="484"/>
      <c r="H4" s="484"/>
      <c r="I4" s="484"/>
      <c r="J4" s="483"/>
      <c r="K4" s="484"/>
    </row>
    <row r="5" spans="1:11" x14ac:dyDescent="0.25">
      <c r="A5" s="480" t="s">
        <v>648</v>
      </c>
      <c r="B5" s="480">
        <v>66</v>
      </c>
      <c r="C5" s="480">
        <v>146</v>
      </c>
      <c r="D5" s="480">
        <v>82</v>
      </c>
      <c r="E5" s="484"/>
      <c r="F5" s="484"/>
      <c r="G5" s="484"/>
      <c r="H5" s="484"/>
      <c r="I5" s="484"/>
      <c r="J5" s="483"/>
      <c r="K5" s="482"/>
    </row>
    <row r="6" spans="1:11" x14ac:dyDescent="0.25">
      <c r="A6" s="3"/>
      <c r="B6" s="3"/>
      <c r="C6" s="3"/>
      <c r="D6" s="3"/>
      <c r="E6" s="8"/>
      <c r="F6" s="8"/>
      <c r="G6" s="8"/>
      <c r="H6" s="8"/>
      <c r="I6" s="8"/>
      <c r="K6" s="9"/>
    </row>
    <row r="7" spans="1:11" x14ac:dyDescent="0.25">
      <c r="A7" s="3"/>
      <c r="B7" s="3"/>
      <c r="C7" s="3"/>
      <c r="D7" s="3"/>
      <c r="E7" s="8"/>
      <c r="F7" s="8"/>
      <c r="G7" s="8"/>
      <c r="H7" s="8"/>
      <c r="I7" s="8"/>
      <c r="K7" s="9"/>
    </row>
    <row r="8" spans="1:11" x14ac:dyDescent="0.25">
      <c r="A8" s="3"/>
      <c r="B8" s="3"/>
      <c r="C8" s="3"/>
      <c r="D8" s="3"/>
      <c r="E8" s="8"/>
      <c r="F8" s="8"/>
      <c r="G8" s="8"/>
      <c r="H8" s="8"/>
      <c r="I8" s="8"/>
      <c r="K8" s="9"/>
    </row>
    <row r="9" spans="1:11" x14ac:dyDescent="0.25">
      <c r="A9" s="3"/>
      <c r="B9" s="3"/>
      <c r="C9" s="3"/>
      <c r="D9" s="3"/>
      <c r="E9" s="8"/>
      <c r="F9" s="8"/>
      <c r="G9" s="8"/>
      <c r="H9" s="8"/>
      <c r="I9" s="8"/>
      <c r="K9" s="9"/>
    </row>
    <row r="10" spans="1:11" x14ac:dyDescent="0.25">
      <c r="A10" s="43" t="s">
        <v>56</v>
      </c>
      <c r="B10" s="43">
        <f>SUM(B4:B9)</f>
        <v>70</v>
      </c>
      <c r="C10" s="43">
        <f>SUM(C4:C9)</f>
        <v>169</v>
      </c>
      <c r="D10" s="43">
        <f>SUM(D4:D9)</f>
        <v>82</v>
      </c>
      <c r="E10" s="8"/>
      <c r="F10" s="8"/>
      <c r="G10" s="8"/>
      <c r="H10" s="8"/>
      <c r="I10" s="8"/>
      <c r="K10" s="9"/>
    </row>
    <row r="11" spans="1:11" x14ac:dyDescent="0.25">
      <c r="A11" s="8"/>
      <c r="B11" s="8"/>
      <c r="C11" s="8"/>
      <c r="D11" s="8"/>
      <c r="E11" s="8"/>
      <c r="F11" s="8"/>
      <c r="G11" s="8"/>
      <c r="H11" s="8"/>
      <c r="I11" s="8"/>
      <c r="K11" s="9"/>
    </row>
    <row r="12" spans="1:11" ht="16.5" thickBot="1" x14ac:dyDescent="0.3">
      <c r="A12" s="41" t="s">
        <v>224</v>
      </c>
      <c r="B12" s="8"/>
      <c r="C12" s="8"/>
      <c r="D12" s="8"/>
      <c r="E12" s="8"/>
      <c r="F12" s="8"/>
      <c r="G12" s="8"/>
      <c r="H12" s="8"/>
      <c r="I12" s="8"/>
      <c r="K12" s="9"/>
    </row>
    <row r="13" spans="1:11" ht="16.5" thickBot="1" x14ac:dyDescent="0.3">
      <c r="A13" s="110" t="s">
        <v>106</v>
      </c>
      <c r="B13" s="77" t="s">
        <v>12</v>
      </c>
      <c r="C13" s="77" t="s">
        <v>14</v>
      </c>
      <c r="D13" s="102" t="s">
        <v>13</v>
      </c>
      <c r="E13" s="8"/>
      <c r="F13" s="8"/>
      <c r="G13" s="8"/>
      <c r="H13" s="8"/>
      <c r="I13" s="8"/>
      <c r="K13" s="9"/>
    </row>
    <row r="14" spans="1:11" x14ac:dyDescent="0.25">
      <c r="A14" s="481" t="s">
        <v>647</v>
      </c>
      <c r="B14" s="481">
        <v>18</v>
      </c>
      <c r="C14" s="481">
        <v>3</v>
      </c>
      <c r="D14" s="481">
        <v>0</v>
      </c>
      <c r="E14" s="8"/>
      <c r="F14" s="8"/>
      <c r="G14" s="8"/>
      <c r="H14" s="8"/>
      <c r="I14" s="8"/>
      <c r="K14" s="9"/>
    </row>
    <row r="15" spans="1:11" x14ac:dyDescent="0.25">
      <c r="A15" s="480" t="s">
        <v>646</v>
      </c>
      <c r="B15" s="480">
        <v>72</v>
      </c>
      <c r="C15" s="480">
        <v>192</v>
      </c>
      <c r="D15" s="480">
        <v>28</v>
      </c>
      <c r="E15" s="8"/>
      <c r="F15" s="8"/>
      <c r="G15" s="8"/>
      <c r="H15" s="8"/>
      <c r="I15" s="8"/>
      <c r="K15" s="9"/>
    </row>
    <row r="16" spans="1:11" x14ac:dyDescent="0.25">
      <c r="A16" s="3"/>
      <c r="B16" s="3"/>
      <c r="C16" s="3"/>
      <c r="D16" s="3"/>
      <c r="E16" s="8"/>
      <c r="F16" s="8"/>
      <c r="G16" s="8"/>
      <c r="H16" s="8"/>
      <c r="I16" s="8"/>
      <c r="K16" s="9"/>
    </row>
    <row r="17" spans="1:11" x14ac:dyDescent="0.25">
      <c r="A17" s="3"/>
      <c r="B17" s="3"/>
      <c r="C17" s="3"/>
      <c r="D17" s="3"/>
      <c r="E17" s="8"/>
      <c r="F17" s="8"/>
      <c r="G17" s="8"/>
      <c r="H17" s="8"/>
      <c r="I17" s="8"/>
      <c r="K17" s="9"/>
    </row>
    <row r="18" spans="1:11" x14ac:dyDescent="0.25">
      <c r="A18" s="3"/>
      <c r="B18" s="3"/>
      <c r="C18" s="3"/>
      <c r="D18" s="3"/>
      <c r="E18" s="8"/>
      <c r="F18" s="8"/>
      <c r="G18" s="8"/>
      <c r="H18" s="8"/>
      <c r="I18" s="8"/>
      <c r="K18" s="9"/>
    </row>
    <row r="19" spans="1:11" x14ac:dyDescent="0.25">
      <c r="A19" s="3"/>
      <c r="B19" s="3"/>
      <c r="C19" s="3"/>
      <c r="D19" s="3"/>
      <c r="E19" s="8"/>
      <c r="F19" s="8"/>
      <c r="G19" s="8"/>
      <c r="H19" s="8"/>
      <c r="I19" s="8"/>
      <c r="K19" s="9"/>
    </row>
    <row r="20" spans="1:11" x14ac:dyDescent="0.25">
      <c r="A20" s="43" t="s">
        <v>56</v>
      </c>
      <c r="B20" s="43">
        <f>SUM(B14:B19)</f>
        <v>90</v>
      </c>
      <c r="C20" s="43">
        <f>SUM(C14:C19)</f>
        <v>195</v>
      </c>
      <c r="D20" s="43">
        <f>SUM(D14:D19)</f>
        <v>28</v>
      </c>
      <c r="E20" s="8"/>
      <c r="F20" s="8"/>
      <c r="G20" s="8"/>
      <c r="H20" s="8"/>
      <c r="I20" s="8"/>
      <c r="K20" s="9"/>
    </row>
    <row r="21" spans="1:11" x14ac:dyDescent="0.25">
      <c r="B21" s="8"/>
      <c r="C21" s="8"/>
      <c r="D21" s="8"/>
      <c r="E21" s="8"/>
      <c r="F21" s="8"/>
      <c r="G21" s="8"/>
      <c r="H21" s="8"/>
      <c r="I21" s="8"/>
      <c r="K21" s="9"/>
    </row>
    <row r="22" spans="1:11" x14ac:dyDescent="0.25">
      <c r="A22" s="43" t="s">
        <v>181</v>
      </c>
      <c r="B22" s="43">
        <f>+B10-B20</f>
        <v>-20</v>
      </c>
      <c r="C22" s="43">
        <f>+C10-C20</f>
        <v>-26</v>
      </c>
      <c r="D22" s="43">
        <f>+D10-D20</f>
        <v>54</v>
      </c>
      <c r="E22" s="8"/>
      <c r="F22" s="8"/>
      <c r="G22" s="8"/>
      <c r="H22" s="8"/>
      <c r="I22" s="8"/>
      <c r="K22" s="9"/>
    </row>
    <row r="23" spans="1:11" x14ac:dyDescent="0.25">
      <c r="A23" s="60" t="s">
        <v>176</v>
      </c>
      <c r="B23" s="120">
        <f>+IFERROR(B22/B20,0)*100</f>
        <v>-22.222222222222221</v>
      </c>
      <c r="C23" s="120">
        <f>+IFERROR(C22/C20,0)*100</f>
        <v>-13.333333333333334</v>
      </c>
      <c r="D23" s="120">
        <f>+IFERROR(D22/D20,0)*100</f>
        <v>192.85714285714286</v>
      </c>
      <c r="E23" s="8"/>
      <c r="F23" s="8"/>
      <c r="G23" s="8"/>
      <c r="H23" s="8"/>
      <c r="I23" s="8"/>
      <c r="K23" s="9"/>
    </row>
    <row r="24" spans="1:11" x14ac:dyDescent="0.25">
      <c r="K24" s="9"/>
    </row>
    <row r="25" spans="1:11" x14ac:dyDescent="0.25">
      <c r="K25" s="9"/>
    </row>
    <row r="26" spans="1:11" x14ac:dyDescent="0.25">
      <c r="K26" s="9"/>
    </row>
    <row r="27" spans="1:11" x14ac:dyDescent="0.25">
      <c r="K27" s="9"/>
    </row>
    <row r="28" spans="1:11" x14ac:dyDescent="0.25">
      <c r="K28" s="9"/>
    </row>
    <row r="29" spans="1:11" x14ac:dyDescent="0.25">
      <c r="K29" s="9"/>
    </row>
    <row r="30" spans="1:11" x14ac:dyDescent="0.25">
      <c r="K30" s="9"/>
    </row>
    <row r="31" spans="1:11" x14ac:dyDescent="0.25">
      <c r="K31" s="9"/>
    </row>
    <row r="32" spans="1:11" x14ac:dyDescent="0.25">
      <c r="K32" s="9"/>
    </row>
    <row r="33" spans="11:11" x14ac:dyDescent="0.25">
      <c r="K33" s="9"/>
    </row>
    <row r="34" spans="11:11" x14ac:dyDescent="0.25">
      <c r="K34" s="9"/>
    </row>
    <row r="35" spans="11:11" x14ac:dyDescent="0.25">
      <c r="K35" s="9"/>
    </row>
    <row r="36" spans="11:11" x14ac:dyDescent="0.25">
      <c r="K36" s="9"/>
    </row>
    <row r="37" spans="11:11" x14ac:dyDescent="0.25">
      <c r="K37" s="9"/>
    </row>
    <row r="38" spans="11:11" x14ac:dyDescent="0.25">
      <c r="K38" s="10"/>
    </row>
    <row r="39" spans="11:11" x14ac:dyDescent="0.25">
      <c r="K39" s="8"/>
    </row>
  </sheetData>
  <mergeCells count="1">
    <mergeCell ref="A1:D1"/>
  </mergeCells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workbookViewId="0">
      <selection activeCell="J9" sqref="J9"/>
    </sheetView>
  </sheetViews>
  <sheetFormatPr defaultRowHeight="15.75" x14ac:dyDescent="0.25"/>
  <cols>
    <col min="1" max="1" width="12.125" style="137" customWidth="1"/>
    <col min="2" max="2" width="26.625" style="137" customWidth="1"/>
    <col min="3" max="5" width="8" style="137" customWidth="1"/>
    <col min="6" max="6" width="11.5" style="137" customWidth="1"/>
    <col min="7" max="8" width="8" style="137" customWidth="1"/>
    <col min="9" max="9" width="7.75" style="137" customWidth="1"/>
    <col min="11" max="11" width="9.75" customWidth="1"/>
    <col min="257" max="257" width="12.125" customWidth="1"/>
    <col min="258" max="264" width="8" customWidth="1"/>
    <col min="265" max="265" width="7.75" customWidth="1"/>
    <col min="267" max="267" width="9.75" customWidth="1"/>
    <col min="513" max="513" width="12.125" customWidth="1"/>
    <col min="514" max="520" width="8" customWidth="1"/>
    <col min="521" max="521" width="7.75" customWidth="1"/>
    <col min="523" max="523" width="9.75" customWidth="1"/>
    <col min="769" max="769" width="12.125" customWidth="1"/>
    <col min="770" max="776" width="8" customWidth="1"/>
    <col min="777" max="777" width="7.75" customWidth="1"/>
    <col min="779" max="779" width="9.75" customWidth="1"/>
    <col min="1025" max="1025" width="12.125" customWidth="1"/>
    <col min="1026" max="1032" width="8" customWidth="1"/>
    <col min="1033" max="1033" width="7.75" customWidth="1"/>
    <col min="1035" max="1035" width="9.75" customWidth="1"/>
    <col min="1281" max="1281" width="12.125" customWidth="1"/>
    <col min="1282" max="1288" width="8" customWidth="1"/>
    <col min="1289" max="1289" width="7.75" customWidth="1"/>
    <col min="1291" max="1291" width="9.75" customWidth="1"/>
    <col min="1537" max="1537" width="12.125" customWidth="1"/>
    <col min="1538" max="1544" width="8" customWidth="1"/>
    <col min="1545" max="1545" width="7.75" customWidth="1"/>
    <col min="1547" max="1547" width="9.75" customWidth="1"/>
    <col min="1793" max="1793" width="12.125" customWidth="1"/>
    <col min="1794" max="1800" width="8" customWidth="1"/>
    <col min="1801" max="1801" width="7.75" customWidth="1"/>
    <col min="1803" max="1803" width="9.75" customWidth="1"/>
    <col min="2049" max="2049" width="12.125" customWidth="1"/>
    <col min="2050" max="2056" width="8" customWidth="1"/>
    <col min="2057" max="2057" width="7.75" customWidth="1"/>
    <col min="2059" max="2059" width="9.75" customWidth="1"/>
    <col min="2305" max="2305" width="12.125" customWidth="1"/>
    <col min="2306" max="2312" width="8" customWidth="1"/>
    <col min="2313" max="2313" width="7.75" customWidth="1"/>
    <col min="2315" max="2315" width="9.75" customWidth="1"/>
    <col min="2561" max="2561" width="12.125" customWidth="1"/>
    <col min="2562" max="2568" width="8" customWidth="1"/>
    <col min="2569" max="2569" width="7.75" customWidth="1"/>
    <col min="2571" max="2571" width="9.75" customWidth="1"/>
    <col min="2817" max="2817" width="12.125" customWidth="1"/>
    <col min="2818" max="2824" width="8" customWidth="1"/>
    <col min="2825" max="2825" width="7.75" customWidth="1"/>
    <col min="2827" max="2827" width="9.75" customWidth="1"/>
    <col min="3073" max="3073" width="12.125" customWidth="1"/>
    <col min="3074" max="3080" width="8" customWidth="1"/>
    <col min="3081" max="3081" width="7.75" customWidth="1"/>
    <col min="3083" max="3083" width="9.75" customWidth="1"/>
    <col min="3329" max="3329" width="12.125" customWidth="1"/>
    <col min="3330" max="3336" width="8" customWidth="1"/>
    <col min="3337" max="3337" width="7.75" customWidth="1"/>
    <col min="3339" max="3339" width="9.75" customWidth="1"/>
    <col min="3585" max="3585" width="12.125" customWidth="1"/>
    <col min="3586" max="3592" width="8" customWidth="1"/>
    <col min="3593" max="3593" width="7.75" customWidth="1"/>
    <col min="3595" max="3595" width="9.75" customWidth="1"/>
    <col min="3841" max="3841" width="12.125" customWidth="1"/>
    <col min="3842" max="3848" width="8" customWidth="1"/>
    <col min="3849" max="3849" width="7.75" customWidth="1"/>
    <col min="3851" max="3851" width="9.75" customWidth="1"/>
    <col min="4097" max="4097" width="12.125" customWidth="1"/>
    <col min="4098" max="4104" width="8" customWidth="1"/>
    <col min="4105" max="4105" width="7.75" customWidth="1"/>
    <col min="4107" max="4107" width="9.75" customWidth="1"/>
    <col min="4353" max="4353" width="12.125" customWidth="1"/>
    <col min="4354" max="4360" width="8" customWidth="1"/>
    <col min="4361" max="4361" width="7.75" customWidth="1"/>
    <col min="4363" max="4363" width="9.75" customWidth="1"/>
    <col min="4609" max="4609" width="12.125" customWidth="1"/>
    <col min="4610" max="4616" width="8" customWidth="1"/>
    <col min="4617" max="4617" width="7.75" customWidth="1"/>
    <col min="4619" max="4619" width="9.75" customWidth="1"/>
    <col min="4865" max="4865" width="12.125" customWidth="1"/>
    <col min="4866" max="4872" width="8" customWidth="1"/>
    <col min="4873" max="4873" width="7.75" customWidth="1"/>
    <col min="4875" max="4875" width="9.75" customWidth="1"/>
    <col min="5121" max="5121" width="12.125" customWidth="1"/>
    <col min="5122" max="5128" width="8" customWidth="1"/>
    <col min="5129" max="5129" width="7.75" customWidth="1"/>
    <col min="5131" max="5131" width="9.75" customWidth="1"/>
    <col min="5377" max="5377" width="12.125" customWidth="1"/>
    <col min="5378" max="5384" width="8" customWidth="1"/>
    <col min="5385" max="5385" width="7.75" customWidth="1"/>
    <col min="5387" max="5387" width="9.75" customWidth="1"/>
    <col min="5633" max="5633" width="12.125" customWidth="1"/>
    <col min="5634" max="5640" width="8" customWidth="1"/>
    <col min="5641" max="5641" width="7.75" customWidth="1"/>
    <col min="5643" max="5643" width="9.75" customWidth="1"/>
    <col min="5889" max="5889" width="12.125" customWidth="1"/>
    <col min="5890" max="5896" width="8" customWidth="1"/>
    <col min="5897" max="5897" width="7.75" customWidth="1"/>
    <col min="5899" max="5899" width="9.75" customWidth="1"/>
    <col min="6145" max="6145" width="12.125" customWidth="1"/>
    <col min="6146" max="6152" width="8" customWidth="1"/>
    <col min="6153" max="6153" width="7.75" customWidth="1"/>
    <col min="6155" max="6155" width="9.75" customWidth="1"/>
    <col min="6401" max="6401" width="12.125" customWidth="1"/>
    <col min="6402" max="6408" width="8" customWidth="1"/>
    <col min="6409" max="6409" width="7.75" customWidth="1"/>
    <col min="6411" max="6411" width="9.75" customWidth="1"/>
    <col min="6657" max="6657" width="12.125" customWidth="1"/>
    <col min="6658" max="6664" width="8" customWidth="1"/>
    <col min="6665" max="6665" width="7.75" customWidth="1"/>
    <col min="6667" max="6667" width="9.75" customWidth="1"/>
    <col min="6913" max="6913" width="12.125" customWidth="1"/>
    <col min="6914" max="6920" width="8" customWidth="1"/>
    <col min="6921" max="6921" width="7.75" customWidth="1"/>
    <col min="6923" max="6923" width="9.75" customWidth="1"/>
    <col min="7169" max="7169" width="12.125" customWidth="1"/>
    <col min="7170" max="7176" width="8" customWidth="1"/>
    <col min="7177" max="7177" width="7.75" customWidth="1"/>
    <col min="7179" max="7179" width="9.75" customWidth="1"/>
    <col min="7425" max="7425" width="12.125" customWidth="1"/>
    <col min="7426" max="7432" width="8" customWidth="1"/>
    <col min="7433" max="7433" width="7.75" customWidth="1"/>
    <col min="7435" max="7435" width="9.75" customWidth="1"/>
    <col min="7681" max="7681" width="12.125" customWidth="1"/>
    <col min="7682" max="7688" width="8" customWidth="1"/>
    <col min="7689" max="7689" width="7.75" customWidth="1"/>
    <col min="7691" max="7691" width="9.75" customWidth="1"/>
    <col min="7937" max="7937" width="12.125" customWidth="1"/>
    <col min="7938" max="7944" width="8" customWidth="1"/>
    <col min="7945" max="7945" width="7.75" customWidth="1"/>
    <col min="7947" max="7947" width="9.75" customWidth="1"/>
    <col min="8193" max="8193" width="12.125" customWidth="1"/>
    <col min="8194" max="8200" width="8" customWidth="1"/>
    <col min="8201" max="8201" width="7.75" customWidth="1"/>
    <col min="8203" max="8203" width="9.75" customWidth="1"/>
    <col min="8449" max="8449" width="12.125" customWidth="1"/>
    <col min="8450" max="8456" width="8" customWidth="1"/>
    <col min="8457" max="8457" width="7.75" customWidth="1"/>
    <col min="8459" max="8459" width="9.75" customWidth="1"/>
    <col min="8705" max="8705" width="12.125" customWidth="1"/>
    <col min="8706" max="8712" width="8" customWidth="1"/>
    <col min="8713" max="8713" width="7.75" customWidth="1"/>
    <col min="8715" max="8715" width="9.75" customWidth="1"/>
    <col min="8961" max="8961" width="12.125" customWidth="1"/>
    <col min="8962" max="8968" width="8" customWidth="1"/>
    <col min="8969" max="8969" width="7.75" customWidth="1"/>
    <col min="8971" max="8971" width="9.75" customWidth="1"/>
    <col min="9217" max="9217" width="12.125" customWidth="1"/>
    <col min="9218" max="9224" width="8" customWidth="1"/>
    <col min="9225" max="9225" width="7.75" customWidth="1"/>
    <col min="9227" max="9227" width="9.75" customWidth="1"/>
    <col min="9473" max="9473" width="12.125" customWidth="1"/>
    <col min="9474" max="9480" width="8" customWidth="1"/>
    <col min="9481" max="9481" width="7.75" customWidth="1"/>
    <col min="9483" max="9483" width="9.75" customWidth="1"/>
    <col min="9729" max="9729" width="12.125" customWidth="1"/>
    <col min="9730" max="9736" width="8" customWidth="1"/>
    <col min="9737" max="9737" width="7.75" customWidth="1"/>
    <col min="9739" max="9739" width="9.75" customWidth="1"/>
    <col min="9985" max="9985" width="12.125" customWidth="1"/>
    <col min="9986" max="9992" width="8" customWidth="1"/>
    <col min="9993" max="9993" width="7.75" customWidth="1"/>
    <col min="9995" max="9995" width="9.75" customWidth="1"/>
    <col min="10241" max="10241" width="12.125" customWidth="1"/>
    <col min="10242" max="10248" width="8" customWidth="1"/>
    <col min="10249" max="10249" width="7.75" customWidth="1"/>
    <col min="10251" max="10251" width="9.75" customWidth="1"/>
    <col min="10497" max="10497" width="12.125" customWidth="1"/>
    <col min="10498" max="10504" width="8" customWidth="1"/>
    <col min="10505" max="10505" width="7.75" customWidth="1"/>
    <col min="10507" max="10507" width="9.75" customWidth="1"/>
    <col min="10753" max="10753" width="12.125" customWidth="1"/>
    <col min="10754" max="10760" width="8" customWidth="1"/>
    <col min="10761" max="10761" width="7.75" customWidth="1"/>
    <col min="10763" max="10763" width="9.75" customWidth="1"/>
    <col min="11009" max="11009" width="12.125" customWidth="1"/>
    <col min="11010" max="11016" width="8" customWidth="1"/>
    <col min="11017" max="11017" width="7.75" customWidth="1"/>
    <col min="11019" max="11019" width="9.75" customWidth="1"/>
    <col min="11265" max="11265" width="12.125" customWidth="1"/>
    <col min="11266" max="11272" width="8" customWidth="1"/>
    <col min="11273" max="11273" width="7.75" customWidth="1"/>
    <col min="11275" max="11275" width="9.75" customWidth="1"/>
    <col min="11521" max="11521" width="12.125" customWidth="1"/>
    <col min="11522" max="11528" width="8" customWidth="1"/>
    <col min="11529" max="11529" width="7.75" customWidth="1"/>
    <col min="11531" max="11531" width="9.75" customWidth="1"/>
    <col min="11777" max="11777" width="12.125" customWidth="1"/>
    <col min="11778" max="11784" width="8" customWidth="1"/>
    <col min="11785" max="11785" width="7.75" customWidth="1"/>
    <col min="11787" max="11787" width="9.75" customWidth="1"/>
    <col min="12033" max="12033" width="12.125" customWidth="1"/>
    <col min="12034" max="12040" width="8" customWidth="1"/>
    <col min="12041" max="12041" width="7.75" customWidth="1"/>
    <col min="12043" max="12043" width="9.75" customWidth="1"/>
    <col min="12289" max="12289" width="12.125" customWidth="1"/>
    <col min="12290" max="12296" width="8" customWidth="1"/>
    <col min="12297" max="12297" width="7.75" customWidth="1"/>
    <col min="12299" max="12299" width="9.75" customWidth="1"/>
    <col min="12545" max="12545" width="12.125" customWidth="1"/>
    <col min="12546" max="12552" width="8" customWidth="1"/>
    <col min="12553" max="12553" width="7.75" customWidth="1"/>
    <col min="12555" max="12555" width="9.75" customWidth="1"/>
    <col min="12801" max="12801" width="12.125" customWidth="1"/>
    <col min="12802" max="12808" width="8" customWidth="1"/>
    <col min="12809" max="12809" width="7.75" customWidth="1"/>
    <col min="12811" max="12811" width="9.75" customWidth="1"/>
    <col min="13057" max="13057" width="12.125" customWidth="1"/>
    <col min="13058" max="13064" width="8" customWidth="1"/>
    <col min="13065" max="13065" width="7.75" customWidth="1"/>
    <col min="13067" max="13067" width="9.75" customWidth="1"/>
    <col min="13313" max="13313" width="12.125" customWidth="1"/>
    <col min="13314" max="13320" width="8" customWidth="1"/>
    <col min="13321" max="13321" width="7.75" customWidth="1"/>
    <col min="13323" max="13323" width="9.75" customWidth="1"/>
    <col min="13569" max="13569" width="12.125" customWidth="1"/>
    <col min="13570" max="13576" width="8" customWidth="1"/>
    <col min="13577" max="13577" width="7.75" customWidth="1"/>
    <col min="13579" max="13579" width="9.75" customWidth="1"/>
    <col min="13825" max="13825" width="12.125" customWidth="1"/>
    <col min="13826" max="13832" width="8" customWidth="1"/>
    <col min="13833" max="13833" width="7.75" customWidth="1"/>
    <col min="13835" max="13835" width="9.75" customWidth="1"/>
    <col min="14081" max="14081" width="12.125" customWidth="1"/>
    <col min="14082" max="14088" width="8" customWidth="1"/>
    <col min="14089" max="14089" width="7.75" customWidth="1"/>
    <col min="14091" max="14091" width="9.75" customWidth="1"/>
    <col min="14337" max="14337" width="12.125" customWidth="1"/>
    <col min="14338" max="14344" width="8" customWidth="1"/>
    <col min="14345" max="14345" width="7.75" customWidth="1"/>
    <col min="14347" max="14347" width="9.75" customWidth="1"/>
    <col min="14593" max="14593" width="12.125" customWidth="1"/>
    <col min="14594" max="14600" width="8" customWidth="1"/>
    <col min="14601" max="14601" width="7.75" customWidth="1"/>
    <col min="14603" max="14603" width="9.75" customWidth="1"/>
    <col min="14849" max="14849" width="12.125" customWidth="1"/>
    <col min="14850" max="14856" width="8" customWidth="1"/>
    <col min="14857" max="14857" width="7.75" customWidth="1"/>
    <col min="14859" max="14859" width="9.75" customWidth="1"/>
    <col min="15105" max="15105" width="12.125" customWidth="1"/>
    <col min="15106" max="15112" width="8" customWidth="1"/>
    <col min="15113" max="15113" width="7.75" customWidth="1"/>
    <col min="15115" max="15115" width="9.75" customWidth="1"/>
    <col min="15361" max="15361" width="12.125" customWidth="1"/>
    <col min="15362" max="15368" width="8" customWidth="1"/>
    <col min="15369" max="15369" width="7.75" customWidth="1"/>
    <col min="15371" max="15371" width="9.75" customWidth="1"/>
    <col min="15617" max="15617" width="12.125" customWidth="1"/>
    <col min="15618" max="15624" width="8" customWidth="1"/>
    <col min="15625" max="15625" width="7.75" customWidth="1"/>
    <col min="15627" max="15627" width="9.75" customWidth="1"/>
    <col min="15873" max="15873" width="12.125" customWidth="1"/>
    <col min="15874" max="15880" width="8" customWidth="1"/>
    <col min="15881" max="15881" width="7.75" customWidth="1"/>
    <col min="15883" max="15883" width="9.75" customWidth="1"/>
    <col min="16129" max="16129" width="12.125" customWidth="1"/>
    <col min="16130" max="16136" width="8" customWidth="1"/>
    <col min="16137" max="16137" width="7.75" customWidth="1"/>
    <col min="16139" max="16139" width="9.75" customWidth="1"/>
  </cols>
  <sheetData>
    <row r="1" spans="1:20" x14ac:dyDescent="0.25">
      <c r="A1" s="158" t="s">
        <v>187</v>
      </c>
      <c r="B1" s="159"/>
      <c r="C1" s="159"/>
      <c r="D1" s="159"/>
      <c r="E1" s="159"/>
      <c r="F1" s="159"/>
    </row>
    <row r="2" spans="1:20" ht="20.100000000000001" customHeight="1" x14ac:dyDescent="0.25">
      <c r="A2" s="371" t="s">
        <v>188</v>
      </c>
      <c r="B2" s="673" t="s">
        <v>231</v>
      </c>
      <c r="C2" s="673"/>
      <c r="D2" s="673"/>
      <c r="E2" s="673"/>
      <c r="F2" s="673"/>
      <c r="G2" s="139"/>
      <c r="H2" s="139"/>
      <c r="I2" s="138"/>
      <c r="J2" s="140"/>
      <c r="K2" s="140"/>
    </row>
    <row r="3" spans="1:20" ht="20.100000000000001" customHeight="1" x14ac:dyDescent="0.25">
      <c r="A3" s="371" t="s">
        <v>207</v>
      </c>
      <c r="B3" s="674" t="s">
        <v>206</v>
      </c>
      <c r="C3" s="674"/>
      <c r="D3" s="674"/>
      <c r="E3" s="674"/>
      <c r="F3" s="674"/>
      <c r="G3" s="138"/>
      <c r="H3" s="138"/>
      <c r="I3" s="138"/>
      <c r="J3" s="140"/>
      <c r="K3" s="140"/>
    </row>
    <row r="4" spans="1:20" ht="27.75" customHeight="1" x14ac:dyDescent="0.25">
      <c r="A4" s="371" t="s">
        <v>208</v>
      </c>
      <c r="B4" s="675" t="s">
        <v>232</v>
      </c>
      <c r="C4" s="675"/>
      <c r="D4" s="675"/>
      <c r="E4" s="675"/>
      <c r="F4" s="675"/>
    </row>
    <row r="5" spans="1:20" ht="34.5" customHeight="1" x14ac:dyDescent="0.25">
      <c r="A5" s="371" t="s">
        <v>209</v>
      </c>
      <c r="B5" s="676" t="s">
        <v>233</v>
      </c>
      <c r="C5" s="676"/>
      <c r="D5" s="676"/>
      <c r="E5" s="676"/>
      <c r="F5" s="676"/>
      <c r="G5" s="138"/>
      <c r="H5" s="138"/>
      <c r="I5" s="138"/>
      <c r="J5" s="140"/>
      <c r="K5" s="140"/>
    </row>
    <row r="6" spans="1:20" ht="24.75" customHeight="1" x14ac:dyDescent="0.25">
      <c r="A6" s="371" t="s">
        <v>210</v>
      </c>
      <c r="B6" s="674" t="s">
        <v>234</v>
      </c>
      <c r="C6" s="674"/>
      <c r="D6" s="674"/>
      <c r="E6" s="674"/>
      <c r="F6" s="674"/>
      <c r="G6" s="138"/>
      <c r="H6" s="138"/>
      <c r="I6" s="138"/>
      <c r="J6" s="140"/>
      <c r="K6" s="140"/>
    </row>
    <row r="7" spans="1:20" ht="20.100000000000001" customHeight="1" x14ac:dyDescent="0.25">
      <c r="A7" s="371" t="s">
        <v>211</v>
      </c>
      <c r="B7" s="674" t="s">
        <v>235</v>
      </c>
      <c r="C7" s="674"/>
      <c r="D7" s="674"/>
      <c r="E7" s="674"/>
      <c r="F7" s="674"/>
      <c r="G7" s="138"/>
      <c r="H7" s="138"/>
      <c r="I7" s="138"/>
      <c r="J7" s="140"/>
      <c r="K7" s="140"/>
    </row>
    <row r="8" spans="1:20" ht="20.100000000000001" customHeight="1" x14ac:dyDescent="0.25">
      <c r="A8" s="371" t="s">
        <v>189</v>
      </c>
      <c r="B8" s="674" t="s">
        <v>236</v>
      </c>
      <c r="C8" s="674"/>
      <c r="D8" s="674"/>
      <c r="E8" s="674"/>
      <c r="F8" s="674"/>
      <c r="G8" s="138"/>
      <c r="H8" s="138"/>
      <c r="I8" s="138"/>
      <c r="J8" s="140"/>
      <c r="K8" s="140"/>
      <c r="L8" s="8"/>
      <c r="M8" s="8"/>
      <c r="N8" s="8"/>
    </row>
    <row r="9" spans="1:20" ht="37.5" customHeight="1" x14ac:dyDescent="0.25">
      <c r="A9" s="371" t="s">
        <v>202</v>
      </c>
      <c r="B9" s="676" t="s">
        <v>237</v>
      </c>
      <c r="C9" s="676"/>
      <c r="D9" s="676"/>
      <c r="E9" s="676"/>
      <c r="F9" s="676"/>
      <c r="G9" s="138"/>
      <c r="H9" s="138"/>
      <c r="I9" s="138"/>
      <c r="J9" s="140"/>
      <c r="K9" s="140"/>
      <c r="L9" s="8"/>
      <c r="M9" s="8"/>
      <c r="N9" s="8"/>
    </row>
    <row r="10" spans="1:20" ht="37.5" customHeight="1" x14ac:dyDescent="0.25">
      <c r="A10" s="157" t="s">
        <v>203</v>
      </c>
      <c r="B10" s="676" t="s">
        <v>238</v>
      </c>
      <c r="C10" s="676"/>
      <c r="D10" s="676"/>
      <c r="E10" s="676"/>
      <c r="F10" s="676"/>
      <c r="G10" s="138"/>
      <c r="H10" s="138"/>
      <c r="I10" s="138"/>
      <c r="J10" s="140"/>
      <c r="K10" s="140"/>
      <c r="L10" s="8"/>
      <c r="M10" s="8"/>
      <c r="N10" s="8"/>
    </row>
    <row r="11" spans="1:20" ht="20.100000000000001" customHeight="1" x14ac:dyDescent="0.25">
      <c r="A11" s="157" t="s">
        <v>190</v>
      </c>
      <c r="B11" s="674" t="s">
        <v>239</v>
      </c>
      <c r="C11" s="674"/>
      <c r="D11" s="674"/>
      <c r="E11" s="674"/>
      <c r="F11" s="674"/>
      <c r="G11" s="141"/>
      <c r="H11" s="141"/>
      <c r="I11" s="141"/>
      <c r="J11" s="141"/>
      <c r="K11" s="141"/>
      <c r="L11" s="8"/>
      <c r="M11" s="8"/>
      <c r="N11" s="8"/>
    </row>
    <row r="12" spans="1:20" ht="20.100000000000001" customHeight="1" x14ac:dyDescent="0.25">
      <c r="A12" s="157" t="s">
        <v>204</v>
      </c>
      <c r="B12" s="676" t="s">
        <v>240</v>
      </c>
      <c r="C12" s="676"/>
      <c r="D12" s="676"/>
      <c r="E12" s="676"/>
      <c r="F12" s="676"/>
      <c r="G12" s="141"/>
      <c r="H12" s="141"/>
      <c r="I12" s="141"/>
      <c r="J12" s="141"/>
      <c r="K12" s="141"/>
      <c r="L12" s="8"/>
      <c r="M12" s="8"/>
      <c r="N12" s="8"/>
    </row>
    <row r="13" spans="1:20" ht="31.5" customHeight="1" x14ac:dyDescent="0.25">
      <c r="A13" s="157" t="s">
        <v>205</v>
      </c>
      <c r="B13" s="668" t="s">
        <v>241</v>
      </c>
      <c r="C13" s="668"/>
      <c r="D13" s="668"/>
      <c r="E13" s="668"/>
      <c r="F13" s="668"/>
      <c r="G13" s="153"/>
      <c r="H13" s="153"/>
      <c r="I13" s="153"/>
      <c r="J13" s="140"/>
      <c r="K13" s="140"/>
      <c r="L13" s="8"/>
      <c r="M13" s="8"/>
      <c r="N13" s="8"/>
    </row>
    <row r="14" spans="1:20" ht="23.25" customHeight="1" x14ac:dyDescent="0.25">
      <c r="A14" s="157" t="s">
        <v>191</v>
      </c>
      <c r="B14" s="669" t="s">
        <v>212</v>
      </c>
      <c r="C14" s="669"/>
      <c r="D14" s="669"/>
      <c r="E14" s="669"/>
      <c r="F14" s="669"/>
      <c r="G14" s="142"/>
      <c r="H14" s="142"/>
      <c r="I14" s="142"/>
      <c r="J14" s="142"/>
      <c r="K14" s="142"/>
    </row>
    <row r="15" spans="1:20" ht="32.25" customHeight="1" x14ac:dyDescent="0.25">
      <c r="A15" s="157" t="s">
        <v>192</v>
      </c>
      <c r="B15" s="670" t="s">
        <v>252</v>
      </c>
      <c r="C15" s="670"/>
      <c r="D15" s="670"/>
      <c r="E15" s="670"/>
      <c r="F15" s="670"/>
      <c r="G15" s="143"/>
      <c r="H15" s="143"/>
      <c r="I15" s="143"/>
      <c r="J15" s="143"/>
      <c r="K15" s="143"/>
      <c r="L15" s="8"/>
      <c r="M15" s="8"/>
      <c r="N15" s="8"/>
    </row>
    <row r="16" spans="1:20" ht="33.75" customHeight="1" x14ac:dyDescent="0.25">
      <c r="A16" s="371" t="s">
        <v>215</v>
      </c>
      <c r="B16" s="671" t="s">
        <v>251</v>
      </c>
      <c r="C16" s="671"/>
      <c r="D16" s="671"/>
      <c r="E16" s="671"/>
      <c r="F16" s="671"/>
      <c r="G16" s="144"/>
      <c r="H16" s="144"/>
      <c r="I16" s="144"/>
      <c r="J16" s="144"/>
      <c r="K16" s="145"/>
      <c r="L16" s="145"/>
      <c r="M16" s="145"/>
      <c r="N16" s="145"/>
      <c r="O16" s="145"/>
      <c r="P16" s="145"/>
      <c r="Q16" s="145"/>
      <c r="R16" s="145"/>
      <c r="S16" s="145"/>
      <c r="T16" s="145"/>
    </row>
    <row r="17" spans="1:11" ht="27" customHeight="1" x14ac:dyDescent="0.25">
      <c r="A17" s="157" t="s">
        <v>193</v>
      </c>
      <c r="B17" s="677" t="s">
        <v>250</v>
      </c>
      <c r="C17" s="677"/>
      <c r="D17" s="677"/>
      <c r="E17" s="677"/>
      <c r="F17" s="677"/>
      <c r="G17" s="146"/>
      <c r="H17" s="146"/>
      <c r="I17" s="146"/>
      <c r="J17" s="146"/>
      <c r="K17" s="146"/>
    </row>
    <row r="18" spans="1:11" ht="20.100000000000001" customHeight="1" x14ac:dyDescent="0.25">
      <c r="A18" s="157" t="s">
        <v>213</v>
      </c>
      <c r="B18" s="677" t="s">
        <v>249</v>
      </c>
      <c r="C18" s="677"/>
      <c r="D18" s="677"/>
      <c r="E18" s="677"/>
      <c r="F18" s="677"/>
      <c r="G18" s="146"/>
      <c r="H18" s="146"/>
      <c r="I18" s="146"/>
      <c r="J18" s="147"/>
      <c r="K18" s="147"/>
    </row>
    <row r="19" spans="1:11" ht="24.75" customHeight="1" x14ac:dyDescent="0.25">
      <c r="A19" s="371" t="s">
        <v>194</v>
      </c>
      <c r="B19" s="672" t="s">
        <v>248</v>
      </c>
      <c r="C19" s="672"/>
      <c r="D19" s="672"/>
      <c r="E19" s="672"/>
      <c r="F19" s="672"/>
      <c r="G19" s="154"/>
      <c r="H19" s="154"/>
      <c r="I19" s="154"/>
      <c r="J19" s="148"/>
      <c r="K19" s="148"/>
    </row>
    <row r="20" spans="1:11" ht="42" customHeight="1" x14ac:dyDescent="0.25">
      <c r="A20" s="371" t="s">
        <v>195</v>
      </c>
      <c r="B20" s="678" t="s">
        <v>247</v>
      </c>
      <c r="C20" s="678"/>
      <c r="D20" s="678"/>
      <c r="E20" s="678"/>
      <c r="F20" s="678"/>
      <c r="G20" s="155"/>
      <c r="H20" s="155"/>
      <c r="I20" s="155"/>
      <c r="J20" s="149"/>
      <c r="K20" s="149"/>
    </row>
    <row r="21" spans="1:11" ht="34.5" customHeight="1" x14ac:dyDescent="0.25">
      <c r="A21" s="157" t="s">
        <v>214</v>
      </c>
      <c r="B21" s="672" t="s">
        <v>246</v>
      </c>
      <c r="C21" s="672"/>
      <c r="D21" s="672"/>
      <c r="E21" s="672"/>
      <c r="F21" s="672"/>
      <c r="G21" s="154"/>
      <c r="H21" s="154"/>
      <c r="I21" s="154"/>
      <c r="J21" s="148"/>
      <c r="K21" s="148"/>
    </row>
    <row r="22" spans="1:11" ht="51.75" customHeight="1" x14ac:dyDescent="0.25">
      <c r="A22" s="157" t="s">
        <v>196</v>
      </c>
      <c r="B22" s="672" t="s">
        <v>245</v>
      </c>
      <c r="C22" s="672"/>
      <c r="D22" s="672"/>
      <c r="E22" s="672"/>
      <c r="F22" s="672"/>
      <c r="G22" s="154"/>
      <c r="H22" s="154"/>
      <c r="I22" s="154"/>
      <c r="J22" s="148"/>
      <c r="K22" s="148"/>
    </row>
    <row r="23" spans="1:11" ht="20.100000000000001" customHeight="1" x14ac:dyDescent="0.25">
      <c r="A23" s="157" t="s">
        <v>197</v>
      </c>
      <c r="B23" s="666" t="s">
        <v>244</v>
      </c>
      <c r="C23" s="666"/>
      <c r="D23" s="666"/>
      <c r="E23" s="666"/>
      <c r="F23" s="666"/>
      <c r="G23" s="156"/>
      <c r="H23" s="156"/>
      <c r="I23" s="156"/>
      <c r="J23" s="150"/>
      <c r="K23" s="150"/>
    </row>
    <row r="24" spans="1:11" ht="20.100000000000001" customHeight="1" x14ac:dyDescent="0.25">
      <c r="A24" s="157" t="s">
        <v>198</v>
      </c>
      <c r="B24" s="667" t="s">
        <v>243</v>
      </c>
      <c r="C24" s="667"/>
      <c r="D24" s="667"/>
      <c r="E24" s="667"/>
      <c r="F24" s="667"/>
      <c r="G24" s="143"/>
      <c r="H24" s="143"/>
      <c r="I24" s="143"/>
      <c r="J24" s="151"/>
      <c r="K24" s="151"/>
    </row>
    <row r="25" spans="1:11" ht="20.100000000000001" customHeight="1" x14ac:dyDescent="0.25">
      <c r="A25" s="157" t="s">
        <v>199</v>
      </c>
      <c r="B25" s="665" t="s">
        <v>242</v>
      </c>
      <c r="C25" s="665"/>
      <c r="D25" s="665"/>
      <c r="E25" s="665"/>
      <c r="F25" s="665"/>
      <c r="G25" s="143"/>
      <c r="H25" s="143"/>
      <c r="I25" s="143"/>
      <c r="J25" s="151"/>
      <c r="K25" s="151"/>
    </row>
  </sheetData>
  <mergeCells count="24">
    <mergeCell ref="B12:F12"/>
    <mergeCell ref="B17:F17"/>
    <mergeCell ref="B18:F18"/>
    <mergeCell ref="B19:F19"/>
    <mergeCell ref="B20:F20"/>
    <mergeCell ref="B7:F7"/>
    <mergeCell ref="B8:F8"/>
    <mergeCell ref="B9:F9"/>
    <mergeCell ref="B10:F10"/>
    <mergeCell ref="B11:F11"/>
    <mergeCell ref="B2:F2"/>
    <mergeCell ref="B3:F3"/>
    <mergeCell ref="B4:F4"/>
    <mergeCell ref="B5:F5"/>
    <mergeCell ref="B6:F6"/>
    <mergeCell ref="B25:F25"/>
    <mergeCell ref="B23:F23"/>
    <mergeCell ref="B24:F24"/>
    <mergeCell ref="B13:F13"/>
    <mergeCell ref="B14:F14"/>
    <mergeCell ref="B15:F15"/>
    <mergeCell ref="B16:F16"/>
    <mergeCell ref="B22:F22"/>
    <mergeCell ref="B21:F21"/>
  </mergeCell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190"/>
  <sheetViews>
    <sheetView topLeftCell="A166" zoomScale="115" zoomScaleNormal="115" zoomScaleSheetLayoutView="100" workbookViewId="0">
      <selection activeCell="C5" sqref="C5"/>
    </sheetView>
  </sheetViews>
  <sheetFormatPr defaultColWidth="8.75" defaultRowHeight="24" customHeight="1" x14ac:dyDescent="0.25"/>
  <cols>
    <col min="1" max="1" width="20.75" style="327" customWidth="1"/>
    <col min="2" max="2" width="32.75" style="327" customWidth="1"/>
    <col min="3" max="3" width="24.375" style="327" customWidth="1"/>
    <col min="4" max="4" width="12.25" style="327" customWidth="1"/>
    <col min="5" max="5" width="15" style="327" customWidth="1"/>
    <col min="6" max="6" width="8.75" style="327"/>
    <col min="7" max="7" width="3.375" style="327" customWidth="1"/>
    <col min="8" max="16384" width="8.75" style="327"/>
  </cols>
  <sheetData>
    <row r="1" spans="1:6" ht="40.5" customHeight="1" x14ac:dyDescent="0.25">
      <c r="A1" s="749" t="s">
        <v>278</v>
      </c>
      <c r="B1" s="749"/>
      <c r="C1" s="749"/>
      <c r="D1" s="749"/>
      <c r="E1" s="749"/>
      <c r="F1" s="749"/>
    </row>
    <row r="2" spans="1:6" ht="16.5" thickBot="1" x14ac:dyDescent="0.3">
      <c r="A2" s="328" t="s">
        <v>49</v>
      </c>
    </row>
    <row r="3" spans="1:6" ht="32.25" thickBot="1" x14ac:dyDescent="0.3">
      <c r="A3" s="329" t="s">
        <v>52</v>
      </c>
      <c r="B3" s="330" t="s">
        <v>80</v>
      </c>
      <c r="C3" s="330" t="s">
        <v>131</v>
      </c>
      <c r="D3" s="330" t="s">
        <v>127</v>
      </c>
      <c r="E3" s="331" t="s">
        <v>107</v>
      </c>
      <c r="F3" s="332" t="s">
        <v>108</v>
      </c>
    </row>
    <row r="4" spans="1:6" ht="24" customHeight="1" x14ac:dyDescent="0.25">
      <c r="A4" s="373" t="s">
        <v>304</v>
      </c>
      <c r="B4" s="374" t="s">
        <v>321</v>
      </c>
      <c r="C4" s="374" t="s">
        <v>322</v>
      </c>
      <c r="D4" s="375" t="s">
        <v>323</v>
      </c>
      <c r="E4" s="375" t="s">
        <v>324</v>
      </c>
      <c r="F4" s="375" t="s">
        <v>325</v>
      </c>
    </row>
    <row r="5" spans="1:6" x14ac:dyDescent="0.25">
      <c r="A5" s="373" t="s">
        <v>304</v>
      </c>
      <c r="B5" s="374" t="s">
        <v>526</v>
      </c>
      <c r="C5" s="374" t="s">
        <v>327</v>
      </c>
      <c r="D5" s="375" t="s">
        <v>323</v>
      </c>
      <c r="E5" s="375" t="s">
        <v>324</v>
      </c>
      <c r="F5" s="375" t="s">
        <v>325</v>
      </c>
    </row>
    <row r="6" spans="1:6" ht="15.75" x14ac:dyDescent="0.25">
      <c r="A6" s="373" t="s">
        <v>304</v>
      </c>
      <c r="B6" s="374" t="s">
        <v>328</v>
      </c>
      <c r="C6" s="374" t="s">
        <v>527</v>
      </c>
      <c r="D6" s="375" t="s">
        <v>323</v>
      </c>
      <c r="E6" s="375" t="s">
        <v>345</v>
      </c>
      <c r="F6" s="375" t="s">
        <v>325</v>
      </c>
    </row>
    <row r="7" spans="1:6" ht="15.75" x14ac:dyDescent="0.25">
      <c r="A7" s="373" t="s">
        <v>304</v>
      </c>
      <c r="B7" s="374" t="s">
        <v>332</v>
      </c>
      <c r="C7" s="374" t="s">
        <v>333</v>
      </c>
      <c r="D7" s="375" t="s">
        <v>323</v>
      </c>
      <c r="E7" s="375" t="s">
        <v>342</v>
      </c>
      <c r="F7" s="375" t="s">
        <v>325</v>
      </c>
    </row>
    <row r="8" spans="1:6" ht="30.6" customHeight="1" x14ac:dyDescent="0.25">
      <c r="A8" s="373" t="s">
        <v>304</v>
      </c>
      <c r="B8" s="374" t="s">
        <v>334</v>
      </c>
      <c r="C8" s="374" t="s">
        <v>335</v>
      </c>
      <c r="D8" s="375" t="s">
        <v>323</v>
      </c>
      <c r="E8" s="375" t="s">
        <v>324</v>
      </c>
      <c r="F8" s="375" t="s">
        <v>325</v>
      </c>
    </row>
    <row r="9" spans="1:6" ht="30" customHeight="1" x14ac:dyDescent="0.25">
      <c r="A9" s="373" t="s">
        <v>304</v>
      </c>
      <c r="B9" s="374" t="s">
        <v>338</v>
      </c>
      <c r="C9" s="374" t="s">
        <v>339</v>
      </c>
      <c r="D9" s="375" t="s">
        <v>323</v>
      </c>
      <c r="E9" s="375" t="s">
        <v>342</v>
      </c>
      <c r="F9" s="375" t="s">
        <v>325</v>
      </c>
    </row>
    <row r="10" spans="1:6" ht="15.75" x14ac:dyDescent="0.25">
      <c r="A10" s="373" t="s">
        <v>304</v>
      </c>
      <c r="B10" s="374" t="s">
        <v>328</v>
      </c>
      <c r="C10" s="374" t="s">
        <v>331</v>
      </c>
      <c r="D10" s="375" t="s">
        <v>323</v>
      </c>
      <c r="E10" s="375" t="s">
        <v>324</v>
      </c>
      <c r="F10" s="375" t="s">
        <v>325</v>
      </c>
    </row>
    <row r="11" spans="1:6" x14ac:dyDescent="0.25">
      <c r="A11" s="373" t="s">
        <v>304</v>
      </c>
      <c r="B11" s="374" t="s">
        <v>528</v>
      </c>
      <c r="C11" s="374" t="s">
        <v>337</v>
      </c>
      <c r="D11" s="375" t="s">
        <v>323</v>
      </c>
      <c r="E11" s="375" t="s">
        <v>324</v>
      </c>
      <c r="F11" s="375" t="s">
        <v>325</v>
      </c>
    </row>
    <row r="12" spans="1:6" ht="37.5" customHeight="1" x14ac:dyDescent="0.25">
      <c r="A12" s="376" t="s">
        <v>307</v>
      </c>
      <c r="B12" s="377" t="s">
        <v>340</v>
      </c>
      <c r="C12" s="377" t="s">
        <v>341</v>
      </c>
      <c r="D12" s="378" t="s">
        <v>323</v>
      </c>
      <c r="E12" s="378" t="s">
        <v>324</v>
      </c>
      <c r="F12" s="378" t="s">
        <v>325</v>
      </c>
    </row>
    <row r="13" spans="1:6" ht="15.75" x14ac:dyDescent="0.25">
      <c r="A13" s="376" t="s">
        <v>307</v>
      </c>
      <c r="B13" s="377" t="s">
        <v>529</v>
      </c>
      <c r="C13" s="377" t="s">
        <v>530</v>
      </c>
      <c r="D13" s="378" t="s">
        <v>323</v>
      </c>
      <c r="E13" s="378" t="s">
        <v>345</v>
      </c>
      <c r="F13" s="378" t="s">
        <v>325</v>
      </c>
    </row>
    <row r="14" spans="1:6" ht="15.75" x14ac:dyDescent="0.25">
      <c r="A14" s="376" t="s">
        <v>307</v>
      </c>
      <c r="B14" s="377" t="s">
        <v>531</v>
      </c>
      <c r="C14" s="377" t="s">
        <v>532</v>
      </c>
      <c r="D14" s="378" t="s">
        <v>323</v>
      </c>
      <c r="E14" s="378" t="s">
        <v>324</v>
      </c>
      <c r="F14" s="378" t="s">
        <v>325</v>
      </c>
    </row>
    <row r="15" spans="1:6" ht="15.75" x14ac:dyDescent="0.25">
      <c r="A15" s="376" t="s">
        <v>307</v>
      </c>
      <c r="B15" s="377" t="s">
        <v>378</v>
      </c>
      <c r="C15" s="377" t="s">
        <v>533</v>
      </c>
      <c r="D15" s="378" t="s">
        <v>323</v>
      </c>
      <c r="E15" s="378" t="s">
        <v>324</v>
      </c>
      <c r="F15" s="378" t="s">
        <v>325</v>
      </c>
    </row>
    <row r="16" spans="1:6" ht="15.75" x14ac:dyDescent="0.25">
      <c r="A16" s="376" t="s">
        <v>307</v>
      </c>
      <c r="B16" s="377" t="s">
        <v>347</v>
      </c>
      <c r="C16" s="377" t="s">
        <v>348</v>
      </c>
      <c r="D16" s="378" t="s">
        <v>323</v>
      </c>
      <c r="E16" s="378" t="s">
        <v>342</v>
      </c>
      <c r="F16" s="378" t="s">
        <v>325</v>
      </c>
    </row>
    <row r="17" spans="1:6" ht="36.75" customHeight="1" x14ac:dyDescent="0.25">
      <c r="A17" s="376" t="s">
        <v>307</v>
      </c>
      <c r="B17" s="377" t="s">
        <v>349</v>
      </c>
      <c r="C17" s="377" t="s">
        <v>350</v>
      </c>
      <c r="D17" s="378" t="s">
        <v>323</v>
      </c>
      <c r="E17" s="378" t="s">
        <v>345</v>
      </c>
      <c r="F17" s="378" t="s">
        <v>325</v>
      </c>
    </row>
    <row r="18" spans="1:6" ht="36.75" customHeight="1" x14ac:dyDescent="0.25">
      <c r="A18" s="376" t="s">
        <v>307</v>
      </c>
      <c r="B18" s="377" t="s">
        <v>346</v>
      </c>
      <c r="C18" s="377" t="s">
        <v>534</v>
      </c>
      <c r="D18" s="378" t="s">
        <v>323</v>
      </c>
      <c r="E18" s="378" t="s">
        <v>324</v>
      </c>
      <c r="F18" s="378" t="s">
        <v>325</v>
      </c>
    </row>
    <row r="19" spans="1:6" x14ac:dyDescent="0.25">
      <c r="A19" s="379" t="s">
        <v>351</v>
      </c>
      <c r="B19" s="380" t="s">
        <v>352</v>
      </c>
      <c r="C19" s="380" t="s">
        <v>353</v>
      </c>
      <c r="D19" s="381" t="s">
        <v>323</v>
      </c>
      <c r="E19" s="381" t="s">
        <v>342</v>
      </c>
      <c r="F19" s="381" t="s">
        <v>325</v>
      </c>
    </row>
    <row r="20" spans="1:6" x14ac:dyDescent="0.25">
      <c r="A20" s="379" t="s">
        <v>351</v>
      </c>
      <c r="B20" s="380" t="s">
        <v>356</v>
      </c>
      <c r="C20" s="380" t="s">
        <v>357</v>
      </c>
      <c r="D20" s="381" t="s">
        <v>323</v>
      </c>
      <c r="E20" s="381" t="s">
        <v>342</v>
      </c>
      <c r="F20" s="381" t="s">
        <v>325</v>
      </c>
    </row>
    <row r="21" spans="1:6" x14ac:dyDescent="0.25">
      <c r="A21" s="379" t="s">
        <v>351</v>
      </c>
      <c r="B21" s="380" t="s">
        <v>358</v>
      </c>
      <c r="C21" s="380" t="s">
        <v>419</v>
      </c>
      <c r="D21" s="381" t="s">
        <v>323</v>
      </c>
      <c r="E21" s="381" t="s">
        <v>342</v>
      </c>
      <c r="F21" s="381" t="s">
        <v>325</v>
      </c>
    </row>
    <row r="22" spans="1:6" x14ac:dyDescent="0.25">
      <c r="A22" s="379" t="s">
        <v>351</v>
      </c>
      <c r="B22" s="380" t="s">
        <v>358</v>
      </c>
      <c r="C22" s="380" t="s">
        <v>359</v>
      </c>
      <c r="D22" s="381" t="s">
        <v>323</v>
      </c>
      <c r="E22" s="381" t="s">
        <v>342</v>
      </c>
      <c r="F22" s="381" t="s">
        <v>325</v>
      </c>
    </row>
    <row r="23" spans="1:6" x14ac:dyDescent="0.25">
      <c r="A23" s="379" t="s">
        <v>351</v>
      </c>
      <c r="B23" s="380" t="s">
        <v>417</v>
      </c>
      <c r="C23" s="380" t="s">
        <v>535</v>
      </c>
      <c r="D23" s="381" t="s">
        <v>323</v>
      </c>
      <c r="E23" s="381" t="s">
        <v>342</v>
      </c>
      <c r="F23" s="381" t="s">
        <v>325</v>
      </c>
    </row>
    <row r="24" spans="1:6" x14ac:dyDescent="0.25">
      <c r="A24" s="379" t="s">
        <v>351</v>
      </c>
      <c r="B24" s="380" t="s">
        <v>360</v>
      </c>
      <c r="C24" s="380" t="s">
        <v>361</v>
      </c>
      <c r="D24" s="381" t="s">
        <v>323</v>
      </c>
      <c r="E24" s="381" t="s">
        <v>342</v>
      </c>
      <c r="F24" s="381" t="s">
        <v>325</v>
      </c>
    </row>
    <row r="25" spans="1:6" x14ac:dyDescent="0.25">
      <c r="A25" s="379" t="s">
        <v>351</v>
      </c>
      <c r="B25" s="380" t="s">
        <v>354</v>
      </c>
      <c r="C25" s="380" t="s">
        <v>355</v>
      </c>
      <c r="D25" s="381" t="s">
        <v>323</v>
      </c>
      <c r="E25" s="381" t="s">
        <v>342</v>
      </c>
      <c r="F25" s="381" t="s">
        <v>325</v>
      </c>
    </row>
    <row r="26" spans="1:6" x14ac:dyDescent="0.25">
      <c r="A26" s="379" t="s">
        <v>351</v>
      </c>
      <c r="B26" s="380" t="s">
        <v>362</v>
      </c>
      <c r="C26" s="380" t="s">
        <v>363</v>
      </c>
      <c r="D26" s="381" t="s">
        <v>323</v>
      </c>
      <c r="E26" s="381" t="s">
        <v>342</v>
      </c>
      <c r="F26" s="381" t="s">
        <v>325</v>
      </c>
    </row>
    <row r="27" spans="1:6" ht="36" x14ac:dyDescent="0.25">
      <c r="A27" s="333" t="s">
        <v>310</v>
      </c>
      <c r="B27" s="382" t="s">
        <v>536</v>
      </c>
      <c r="C27" s="382" t="s">
        <v>370</v>
      </c>
      <c r="D27" s="383" t="s">
        <v>323</v>
      </c>
      <c r="E27" s="383" t="s">
        <v>342</v>
      </c>
      <c r="F27" s="383" t="s">
        <v>325</v>
      </c>
    </row>
    <row r="28" spans="1:6" x14ac:dyDescent="0.25">
      <c r="A28" s="333" t="s">
        <v>310</v>
      </c>
      <c r="B28" s="382" t="s">
        <v>368</v>
      </c>
      <c r="C28" s="382" t="s">
        <v>429</v>
      </c>
      <c r="D28" s="383" t="s">
        <v>323</v>
      </c>
      <c r="E28" s="383" t="s">
        <v>342</v>
      </c>
      <c r="F28" s="383" t="s">
        <v>325</v>
      </c>
    </row>
    <row r="29" spans="1:6" x14ac:dyDescent="0.25">
      <c r="A29" s="333" t="s">
        <v>310</v>
      </c>
      <c r="B29" s="382" t="s">
        <v>537</v>
      </c>
      <c r="C29" s="382" t="s">
        <v>538</v>
      </c>
      <c r="D29" s="383" t="s">
        <v>323</v>
      </c>
      <c r="E29" s="383" t="s">
        <v>342</v>
      </c>
      <c r="F29" s="383" t="s">
        <v>325</v>
      </c>
    </row>
    <row r="30" spans="1:6" x14ac:dyDescent="0.25">
      <c r="A30" s="333" t="s">
        <v>310</v>
      </c>
      <c r="B30" s="382" t="s">
        <v>364</v>
      </c>
      <c r="C30" s="382" t="s">
        <v>365</v>
      </c>
      <c r="D30" s="383" t="s">
        <v>323</v>
      </c>
      <c r="E30" s="383" t="s">
        <v>342</v>
      </c>
      <c r="F30" s="383" t="s">
        <v>325</v>
      </c>
    </row>
    <row r="31" spans="1:6" x14ac:dyDescent="0.25">
      <c r="A31" s="333" t="s">
        <v>310</v>
      </c>
      <c r="B31" s="382" t="s">
        <v>366</v>
      </c>
      <c r="C31" s="382" t="s">
        <v>539</v>
      </c>
      <c r="D31" s="383" t="s">
        <v>323</v>
      </c>
      <c r="E31" s="383" t="s">
        <v>342</v>
      </c>
      <c r="F31" s="383" t="s">
        <v>325</v>
      </c>
    </row>
    <row r="32" spans="1:6" ht="15.75" x14ac:dyDescent="0.25">
      <c r="A32" s="384" t="s">
        <v>312</v>
      </c>
      <c r="B32" s="385" t="s">
        <v>371</v>
      </c>
      <c r="C32" s="385" t="s">
        <v>372</v>
      </c>
      <c r="D32" s="386" t="s">
        <v>323</v>
      </c>
      <c r="E32" s="386" t="s">
        <v>342</v>
      </c>
      <c r="F32" s="386" t="s">
        <v>325</v>
      </c>
    </row>
    <row r="33" spans="1:8" ht="15.75" x14ac:dyDescent="0.25">
      <c r="A33" s="384" t="s">
        <v>312</v>
      </c>
      <c r="B33" s="385" t="s">
        <v>373</v>
      </c>
      <c r="C33" s="385" t="s">
        <v>431</v>
      </c>
      <c r="D33" s="386" t="s">
        <v>323</v>
      </c>
      <c r="E33" s="386" t="s">
        <v>324</v>
      </c>
      <c r="F33" s="386" t="s">
        <v>325</v>
      </c>
    </row>
    <row r="34" spans="1:8" ht="15.75" x14ac:dyDescent="0.25">
      <c r="A34" s="384" t="s">
        <v>312</v>
      </c>
      <c r="B34" s="385" t="s">
        <v>374</v>
      </c>
      <c r="C34" s="385" t="s">
        <v>540</v>
      </c>
      <c r="D34" s="386" t="s">
        <v>323</v>
      </c>
      <c r="E34" s="386" t="s">
        <v>324</v>
      </c>
      <c r="F34" s="386" t="s">
        <v>325</v>
      </c>
    </row>
    <row r="35" spans="1:8" ht="36" x14ac:dyDescent="0.25">
      <c r="A35" s="334" t="s">
        <v>375</v>
      </c>
      <c r="B35" s="335" t="s">
        <v>541</v>
      </c>
      <c r="C35" s="335" t="s">
        <v>542</v>
      </c>
      <c r="D35" s="336" t="s">
        <v>543</v>
      </c>
      <c r="E35" s="336" t="s">
        <v>324</v>
      </c>
      <c r="F35" s="335" t="s">
        <v>325</v>
      </c>
      <c r="H35" s="387"/>
    </row>
    <row r="36" spans="1:8" x14ac:dyDescent="0.25">
      <c r="A36" s="334" t="s">
        <v>375</v>
      </c>
      <c r="B36" s="337" t="s">
        <v>387</v>
      </c>
      <c r="C36" s="337" t="s">
        <v>440</v>
      </c>
      <c r="D36" s="338" t="s">
        <v>323</v>
      </c>
      <c r="E36" s="336" t="s">
        <v>324</v>
      </c>
      <c r="F36" s="337" t="s">
        <v>325</v>
      </c>
      <c r="H36" s="388"/>
    </row>
    <row r="37" spans="1:8" x14ac:dyDescent="0.25">
      <c r="A37" s="334" t="s">
        <v>375</v>
      </c>
      <c r="B37" s="337" t="s">
        <v>544</v>
      </c>
      <c r="C37" s="337" t="s">
        <v>377</v>
      </c>
      <c r="D37" s="338" t="s">
        <v>323</v>
      </c>
      <c r="E37" s="336" t="s">
        <v>324</v>
      </c>
      <c r="F37" s="337" t="s">
        <v>325</v>
      </c>
    </row>
    <row r="38" spans="1:8" x14ac:dyDescent="0.25">
      <c r="A38" s="334" t="s">
        <v>375</v>
      </c>
      <c r="B38" s="337" t="s">
        <v>356</v>
      </c>
      <c r="C38" s="337" t="s">
        <v>545</v>
      </c>
      <c r="D38" s="338" t="s">
        <v>323</v>
      </c>
      <c r="E38" s="336" t="s">
        <v>324</v>
      </c>
      <c r="F38" s="337" t="s">
        <v>325</v>
      </c>
    </row>
    <row r="39" spans="1:8" x14ac:dyDescent="0.25">
      <c r="A39" s="334" t="s">
        <v>375</v>
      </c>
      <c r="B39" s="337" t="s">
        <v>382</v>
      </c>
      <c r="C39" s="337" t="s">
        <v>384</v>
      </c>
      <c r="D39" s="338" t="s">
        <v>323</v>
      </c>
      <c r="E39" s="336" t="s">
        <v>324</v>
      </c>
      <c r="F39" s="337" t="s">
        <v>325</v>
      </c>
    </row>
    <row r="40" spans="1:8" x14ac:dyDescent="0.25">
      <c r="A40" s="334" t="s">
        <v>375</v>
      </c>
      <c r="B40" s="337" t="s">
        <v>382</v>
      </c>
      <c r="C40" s="337" t="s">
        <v>546</v>
      </c>
      <c r="D40" s="338" t="s">
        <v>323</v>
      </c>
      <c r="E40" s="336" t="s">
        <v>324</v>
      </c>
      <c r="F40" s="337" t="s">
        <v>325</v>
      </c>
    </row>
    <row r="41" spans="1:8" x14ac:dyDescent="0.25">
      <c r="A41" s="334" t="s">
        <v>375</v>
      </c>
      <c r="B41" s="337" t="s">
        <v>347</v>
      </c>
      <c r="C41" s="337" t="s">
        <v>380</v>
      </c>
      <c r="D41" s="338" t="s">
        <v>323</v>
      </c>
      <c r="E41" s="336" t="s">
        <v>324</v>
      </c>
      <c r="F41" s="337" t="s">
        <v>325</v>
      </c>
    </row>
    <row r="42" spans="1:8" x14ac:dyDescent="0.25">
      <c r="A42" s="334" t="s">
        <v>375</v>
      </c>
      <c r="B42" s="337" t="s">
        <v>347</v>
      </c>
      <c r="C42" s="337" t="s">
        <v>381</v>
      </c>
      <c r="D42" s="338" t="s">
        <v>323</v>
      </c>
      <c r="E42" s="336" t="s">
        <v>324</v>
      </c>
      <c r="F42" s="337" t="s">
        <v>325</v>
      </c>
    </row>
    <row r="43" spans="1:8" x14ac:dyDescent="0.25">
      <c r="A43" s="334" t="s">
        <v>375</v>
      </c>
      <c r="B43" s="337" t="s">
        <v>347</v>
      </c>
      <c r="C43" s="337" t="s">
        <v>547</v>
      </c>
      <c r="D43" s="338" t="s">
        <v>323</v>
      </c>
      <c r="E43" s="336" t="s">
        <v>324</v>
      </c>
      <c r="F43" s="337" t="s">
        <v>325</v>
      </c>
    </row>
    <row r="44" spans="1:8" x14ac:dyDescent="0.25">
      <c r="A44" s="334" t="s">
        <v>375</v>
      </c>
      <c r="B44" s="337" t="s">
        <v>378</v>
      </c>
      <c r="C44" s="337" t="s">
        <v>379</v>
      </c>
      <c r="D44" s="338" t="s">
        <v>323</v>
      </c>
      <c r="E44" s="336" t="s">
        <v>324</v>
      </c>
      <c r="F44" s="337" t="s">
        <v>325</v>
      </c>
    </row>
    <row r="45" spans="1:8" x14ac:dyDescent="0.25">
      <c r="A45" s="389" t="s">
        <v>389</v>
      </c>
      <c r="B45" s="390" t="s">
        <v>390</v>
      </c>
      <c r="C45" s="390" t="s">
        <v>548</v>
      </c>
      <c r="D45" s="391" t="s">
        <v>323</v>
      </c>
      <c r="E45" s="392" t="s">
        <v>324</v>
      </c>
      <c r="F45" s="390" t="s">
        <v>325</v>
      </c>
      <c r="H45" s="387"/>
    </row>
    <row r="46" spans="1:8" x14ac:dyDescent="0.25">
      <c r="A46" s="389" t="s">
        <v>389</v>
      </c>
      <c r="B46" s="390" t="s">
        <v>390</v>
      </c>
      <c r="C46" s="340" t="s">
        <v>549</v>
      </c>
      <c r="D46" s="391" t="s">
        <v>323</v>
      </c>
      <c r="E46" s="392" t="s">
        <v>324</v>
      </c>
      <c r="F46" s="390" t="s">
        <v>325</v>
      </c>
    </row>
    <row r="47" spans="1:8" x14ac:dyDescent="0.25">
      <c r="A47" s="389" t="s">
        <v>389</v>
      </c>
      <c r="B47" s="390" t="s">
        <v>390</v>
      </c>
      <c r="C47" s="340" t="s">
        <v>391</v>
      </c>
      <c r="D47" s="391" t="s">
        <v>323</v>
      </c>
      <c r="E47" s="392" t="s">
        <v>324</v>
      </c>
      <c r="F47" s="390" t="s">
        <v>325</v>
      </c>
    </row>
    <row r="48" spans="1:8" x14ac:dyDescent="0.25">
      <c r="A48" s="389" t="s">
        <v>389</v>
      </c>
      <c r="B48" s="390" t="s">
        <v>390</v>
      </c>
      <c r="C48" s="340" t="s">
        <v>392</v>
      </c>
      <c r="D48" s="391" t="s">
        <v>323</v>
      </c>
      <c r="E48" s="392" t="s">
        <v>324</v>
      </c>
      <c r="F48" s="390" t="s">
        <v>325</v>
      </c>
    </row>
    <row r="49" spans="1:6" x14ac:dyDescent="0.25">
      <c r="A49" s="389" t="s">
        <v>389</v>
      </c>
      <c r="B49" s="390" t="s">
        <v>393</v>
      </c>
      <c r="C49" s="340" t="s">
        <v>550</v>
      </c>
      <c r="D49" s="391" t="s">
        <v>323</v>
      </c>
      <c r="E49" s="392" t="s">
        <v>324</v>
      </c>
      <c r="F49" s="390" t="s">
        <v>325</v>
      </c>
    </row>
    <row r="50" spans="1:6" x14ac:dyDescent="0.25">
      <c r="A50" s="389" t="s">
        <v>389</v>
      </c>
      <c r="B50" s="390" t="s">
        <v>393</v>
      </c>
      <c r="C50" s="340" t="s">
        <v>551</v>
      </c>
      <c r="D50" s="391" t="s">
        <v>323</v>
      </c>
      <c r="E50" s="392" t="s">
        <v>324</v>
      </c>
      <c r="F50" s="390" t="s">
        <v>325</v>
      </c>
    </row>
    <row r="51" spans="1:6" x14ac:dyDescent="0.25">
      <c r="A51" s="393" t="s">
        <v>394</v>
      </c>
      <c r="B51" s="394" t="s">
        <v>552</v>
      </c>
      <c r="C51" s="394" t="s">
        <v>553</v>
      </c>
      <c r="D51" s="395" t="s">
        <v>323</v>
      </c>
      <c r="E51" s="341" t="s">
        <v>342</v>
      </c>
      <c r="F51" s="394" t="s">
        <v>325</v>
      </c>
    </row>
    <row r="52" spans="1:6" x14ac:dyDescent="0.25">
      <c r="A52" s="393" t="s">
        <v>394</v>
      </c>
      <c r="B52" s="394" t="s">
        <v>395</v>
      </c>
      <c r="C52" s="394" t="s">
        <v>396</v>
      </c>
      <c r="D52" s="395" t="s">
        <v>323</v>
      </c>
      <c r="E52" s="341" t="s">
        <v>342</v>
      </c>
      <c r="F52" s="394" t="s">
        <v>325</v>
      </c>
    </row>
    <row r="53" spans="1:6" ht="15.75" x14ac:dyDescent="0.25"/>
    <row r="54" spans="1:6" ht="16.5" thickBot="1" x14ac:dyDescent="0.3">
      <c r="A54" s="328" t="s">
        <v>50</v>
      </c>
    </row>
    <row r="55" spans="1:6" ht="32.25" thickBot="1" x14ac:dyDescent="0.3">
      <c r="A55" s="329" t="s">
        <v>52</v>
      </c>
      <c r="B55" s="330" t="s">
        <v>80</v>
      </c>
      <c r="C55" s="330" t="s">
        <v>131</v>
      </c>
      <c r="D55" s="330" t="s">
        <v>127</v>
      </c>
      <c r="E55" s="330" t="s">
        <v>107</v>
      </c>
      <c r="F55" s="332" t="s">
        <v>108</v>
      </c>
    </row>
    <row r="56" spans="1:6" x14ac:dyDescent="0.25">
      <c r="A56" s="373" t="s">
        <v>304</v>
      </c>
      <c r="B56" s="374" t="s">
        <v>398</v>
      </c>
      <c r="C56" s="374" t="s">
        <v>554</v>
      </c>
      <c r="D56" s="375" t="s">
        <v>323</v>
      </c>
      <c r="E56" s="375" t="s">
        <v>324</v>
      </c>
      <c r="F56" s="375" t="s">
        <v>397</v>
      </c>
    </row>
    <row r="57" spans="1:6" ht="15.75" x14ac:dyDescent="0.25">
      <c r="A57" s="373" t="s">
        <v>304</v>
      </c>
      <c r="B57" s="374" t="s">
        <v>328</v>
      </c>
      <c r="C57" s="374" t="s">
        <v>527</v>
      </c>
      <c r="D57" s="375" t="s">
        <v>323</v>
      </c>
      <c r="E57" s="375" t="s">
        <v>345</v>
      </c>
      <c r="F57" s="375" t="s">
        <v>397</v>
      </c>
    </row>
    <row r="58" spans="1:6" ht="15.75" x14ac:dyDescent="0.25">
      <c r="A58" s="373" t="s">
        <v>304</v>
      </c>
      <c r="B58" s="374" t="s">
        <v>321</v>
      </c>
      <c r="C58" s="374" t="s">
        <v>322</v>
      </c>
      <c r="D58" s="375" t="s">
        <v>323</v>
      </c>
      <c r="E58" s="375" t="s">
        <v>342</v>
      </c>
      <c r="F58" s="375" t="s">
        <v>397</v>
      </c>
    </row>
    <row r="59" spans="1:6" ht="15.75" x14ac:dyDescent="0.25">
      <c r="A59" s="373" t="s">
        <v>304</v>
      </c>
      <c r="B59" s="374" t="s">
        <v>402</v>
      </c>
      <c r="C59" s="374" t="s">
        <v>403</v>
      </c>
      <c r="D59" s="375" t="s">
        <v>323</v>
      </c>
      <c r="E59" s="375" t="s">
        <v>324</v>
      </c>
      <c r="F59" s="375" t="s">
        <v>397</v>
      </c>
    </row>
    <row r="60" spans="1:6" ht="15.75" x14ac:dyDescent="0.25">
      <c r="A60" s="373" t="s">
        <v>304</v>
      </c>
      <c r="B60" s="374" t="s">
        <v>332</v>
      </c>
      <c r="C60" s="374" t="s">
        <v>333</v>
      </c>
      <c r="D60" s="375" t="s">
        <v>323</v>
      </c>
      <c r="E60" s="375" t="s">
        <v>342</v>
      </c>
      <c r="F60" s="375" t="s">
        <v>397</v>
      </c>
    </row>
    <row r="61" spans="1:6" ht="15.75" x14ac:dyDescent="0.25">
      <c r="A61" s="373" t="s">
        <v>304</v>
      </c>
      <c r="B61" s="374" t="s">
        <v>326</v>
      </c>
      <c r="C61" s="374" t="s">
        <v>399</v>
      </c>
      <c r="D61" s="375" t="s">
        <v>323</v>
      </c>
      <c r="E61" s="375" t="s">
        <v>342</v>
      </c>
      <c r="F61" s="375" t="s">
        <v>397</v>
      </c>
    </row>
    <row r="62" spans="1:6" ht="33" customHeight="1" x14ac:dyDescent="0.25">
      <c r="A62" s="373" t="s">
        <v>304</v>
      </c>
      <c r="B62" s="374" t="s">
        <v>555</v>
      </c>
      <c r="C62" s="374" t="s">
        <v>335</v>
      </c>
      <c r="D62" s="375" t="s">
        <v>323</v>
      </c>
      <c r="E62" s="375" t="s">
        <v>324</v>
      </c>
      <c r="F62" s="375" t="s">
        <v>397</v>
      </c>
    </row>
    <row r="63" spans="1:6" ht="15.75" x14ac:dyDescent="0.25">
      <c r="A63" s="373" t="s">
        <v>304</v>
      </c>
      <c r="B63" s="374" t="s">
        <v>328</v>
      </c>
      <c r="C63" s="374" t="s">
        <v>401</v>
      </c>
      <c r="D63" s="375" t="s">
        <v>323</v>
      </c>
      <c r="E63" s="375" t="s">
        <v>342</v>
      </c>
      <c r="F63" s="375" t="s">
        <v>397</v>
      </c>
    </row>
    <row r="64" spans="1:6" ht="15.75" x14ac:dyDescent="0.25">
      <c r="A64" s="373" t="s">
        <v>304</v>
      </c>
      <c r="B64" s="374" t="s">
        <v>398</v>
      </c>
      <c r="C64" s="374" t="s">
        <v>556</v>
      </c>
      <c r="D64" s="375" t="s">
        <v>323</v>
      </c>
      <c r="E64" s="375" t="s">
        <v>324</v>
      </c>
      <c r="F64" s="375" t="s">
        <v>397</v>
      </c>
    </row>
    <row r="65" spans="1:6" ht="27" customHeight="1" x14ac:dyDescent="0.25">
      <c r="A65" s="373" t="s">
        <v>304</v>
      </c>
      <c r="B65" s="374" t="s">
        <v>336</v>
      </c>
      <c r="C65" s="374" t="s">
        <v>337</v>
      </c>
      <c r="D65" s="375" t="s">
        <v>323</v>
      </c>
      <c r="E65" s="375" t="s">
        <v>324</v>
      </c>
      <c r="F65" s="375" t="s">
        <v>397</v>
      </c>
    </row>
    <row r="66" spans="1:6" x14ac:dyDescent="0.25">
      <c r="A66" s="376" t="s">
        <v>307</v>
      </c>
      <c r="B66" s="377" t="s">
        <v>414</v>
      </c>
      <c r="C66" s="377" t="s">
        <v>557</v>
      </c>
      <c r="D66" s="378" t="s">
        <v>323</v>
      </c>
      <c r="E66" s="378" t="s">
        <v>324</v>
      </c>
      <c r="F66" s="378" t="s">
        <v>397</v>
      </c>
    </row>
    <row r="67" spans="1:6" ht="37.5" customHeight="1" x14ac:dyDescent="0.25">
      <c r="A67" s="376" t="s">
        <v>307</v>
      </c>
      <c r="B67" s="377" t="s">
        <v>349</v>
      </c>
      <c r="C67" s="377" t="s">
        <v>350</v>
      </c>
      <c r="D67" s="378" t="s">
        <v>323</v>
      </c>
      <c r="E67" s="378" t="s">
        <v>345</v>
      </c>
      <c r="F67" s="378" t="s">
        <v>397</v>
      </c>
    </row>
    <row r="68" spans="1:6" ht="15.75" x14ac:dyDescent="0.25">
      <c r="A68" s="376" t="s">
        <v>307</v>
      </c>
      <c r="B68" s="377" t="s">
        <v>498</v>
      </c>
      <c r="C68" s="377" t="s">
        <v>530</v>
      </c>
      <c r="D68" s="378" t="s">
        <v>323</v>
      </c>
      <c r="E68" s="378" t="s">
        <v>342</v>
      </c>
      <c r="F68" s="378" t="s">
        <v>397</v>
      </c>
    </row>
    <row r="69" spans="1:6" ht="15.75" x14ac:dyDescent="0.25">
      <c r="A69" s="376" t="s">
        <v>307</v>
      </c>
      <c r="B69" s="377" t="s">
        <v>531</v>
      </c>
      <c r="C69" s="377" t="s">
        <v>532</v>
      </c>
      <c r="D69" s="378" t="s">
        <v>323</v>
      </c>
      <c r="E69" s="378" t="s">
        <v>324</v>
      </c>
      <c r="F69" s="378" t="s">
        <v>397</v>
      </c>
    </row>
    <row r="70" spans="1:6" ht="15.75" x14ac:dyDescent="0.25">
      <c r="A70" s="376" t="s">
        <v>307</v>
      </c>
      <c r="B70" s="377" t="s">
        <v>378</v>
      </c>
      <c r="C70" s="377" t="s">
        <v>533</v>
      </c>
      <c r="D70" s="378" t="s">
        <v>323</v>
      </c>
      <c r="E70" s="378" t="s">
        <v>324</v>
      </c>
      <c r="F70" s="378" t="s">
        <v>397</v>
      </c>
    </row>
    <row r="71" spans="1:6" x14ac:dyDescent="0.25">
      <c r="A71" s="376" t="s">
        <v>307</v>
      </c>
      <c r="B71" s="377" t="s">
        <v>346</v>
      </c>
      <c r="C71" s="377" t="s">
        <v>558</v>
      </c>
      <c r="D71" s="378" t="s">
        <v>323</v>
      </c>
      <c r="E71" s="378" t="s">
        <v>324</v>
      </c>
      <c r="F71" s="378" t="s">
        <v>397</v>
      </c>
    </row>
    <row r="72" spans="1:6" ht="15.75" x14ac:dyDescent="0.25">
      <c r="A72" s="376" t="s">
        <v>307</v>
      </c>
      <c r="B72" s="377" t="s">
        <v>504</v>
      </c>
      <c r="C72" s="377" t="s">
        <v>411</v>
      </c>
      <c r="D72" s="378" t="s">
        <v>323</v>
      </c>
      <c r="E72" s="378" t="s">
        <v>324</v>
      </c>
      <c r="F72" s="378" t="s">
        <v>397</v>
      </c>
    </row>
    <row r="73" spans="1:6" ht="15.75" x14ac:dyDescent="0.25">
      <c r="A73" s="376" t="s">
        <v>307</v>
      </c>
      <c r="B73" s="377" t="s">
        <v>347</v>
      </c>
      <c r="C73" s="377" t="s">
        <v>489</v>
      </c>
      <c r="D73" s="378" t="s">
        <v>323</v>
      </c>
      <c r="E73" s="378" t="s">
        <v>324</v>
      </c>
      <c r="F73" s="378" t="s">
        <v>397</v>
      </c>
    </row>
    <row r="74" spans="1:6" ht="27.6" customHeight="1" x14ac:dyDescent="0.25">
      <c r="A74" s="379" t="s">
        <v>351</v>
      </c>
      <c r="B74" s="380" t="s">
        <v>559</v>
      </c>
      <c r="C74" s="380" t="s">
        <v>560</v>
      </c>
      <c r="D74" s="381" t="s">
        <v>323</v>
      </c>
      <c r="E74" s="381" t="s">
        <v>342</v>
      </c>
      <c r="F74" s="381" t="s">
        <v>397</v>
      </c>
    </row>
    <row r="75" spans="1:6" x14ac:dyDescent="0.25">
      <c r="A75" s="379" t="s">
        <v>351</v>
      </c>
      <c r="B75" s="380" t="s">
        <v>356</v>
      </c>
      <c r="C75" s="380" t="s">
        <v>561</v>
      </c>
      <c r="D75" s="381" t="s">
        <v>323</v>
      </c>
      <c r="E75" s="381" t="s">
        <v>342</v>
      </c>
      <c r="F75" s="381" t="s">
        <v>397</v>
      </c>
    </row>
    <row r="76" spans="1:6" x14ac:dyDescent="0.25">
      <c r="A76" s="379" t="s">
        <v>351</v>
      </c>
      <c r="B76" s="380" t="s">
        <v>362</v>
      </c>
      <c r="C76" s="380" t="s">
        <v>363</v>
      </c>
      <c r="D76" s="381" t="s">
        <v>323</v>
      </c>
      <c r="E76" s="381" t="s">
        <v>342</v>
      </c>
      <c r="F76" s="381" t="s">
        <v>397</v>
      </c>
    </row>
    <row r="77" spans="1:6" x14ac:dyDescent="0.25">
      <c r="A77" s="379" t="s">
        <v>351</v>
      </c>
      <c r="B77" s="380" t="s">
        <v>358</v>
      </c>
      <c r="C77" s="380" t="s">
        <v>419</v>
      </c>
      <c r="D77" s="381" t="s">
        <v>323</v>
      </c>
      <c r="E77" s="381" t="s">
        <v>342</v>
      </c>
      <c r="F77" s="381" t="s">
        <v>397</v>
      </c>
    </row>
    <row r="78" spans="1:6" x14ac:dyDescent="0.25">
      <c r="A78" s="379" t="s">
        <v>351</v>
      </c>
      <c r="B78" s="380" t="s">
        <v>352</v>
      </c>
      <c r="C78" s="380" t="s">
        <v>562</v>
      </c>
      <c r="D78" s="381" t="s">
        <v>323</v>
      </c>
      <c r="E78" s="381" t="s">
        <v>342</v>
      </c>
      <c r="F78" s="381" t="s">
        <v>397</v>
      </c>
    </row>
    <row r="79" spans="1:6" s="342" customFormat="1" x14ac:dyDescent="0.25">
      <c r="A79" s="379" t="s">
        <v>351</v>
      </c>
      <c r="B79" s="380" t="s">
        <v>417</v>
      </c>
      <c r="C79" s="380" t="s">
        <v>535</v>
      </c>
      <c r="D79" s="381" t="s">
        <v>323</v>
      </c>
      <c r="E79" s="381" t="s">
        <v>342</v>
      </c>
      <c r="F79" s="381" t="s">
        <v>397</v>
      </c>
    </row>
    <row r="80" spans="1:6" x14ac:dyDescent="0.25">
      <c r="A80" s="379" t="s">
        <v>351</v>
      </c>
      <c r="B80" s="380" t="s">
        <v>360</v>
      </c>
      <c r="C80" s="380" t="s">
        <v>361</v>
      </c>
      <c r="D80" s="381" t="s">
        <v>323</v>
      </c>
      <c r="E80" s="381" t="s">
        <v>342</v>
      </c>
      <c r="F80" s="381" t="s">
        <v>397</v>
      </c>
    </row>
    <row r="81" spans="1:6" x14ac:dyDescent="0.25">
      <c r="A81" s="379" t="s">
        <v>351</v>
      </c>
      <c r="B81" s="380" t="s">
        <v>354</v>
      </c>
      <c r="C81" s="380" t="s">
        <v>355</v>
      </c>
      <c r="D81" s="381" t="s">
        <v>323</v>
      </c>
      <c r="E81" s="381" t="s">
        <v>342</v>
      </c>
      <c r="F81" s="381" t="s">
        <v>397</v>
      </c>
    </row>
    <row r="82" spans="1:6" x14ac:dyDescent="0.25">
      <c r="A82" s="333" t="s">
        <v>310</v>
      </c>
      <c r="B82" s="382" t="s">
        <v>414</v>
      </c>
      <c r="C82" s="382" t="s">
        <v>421</v>
      </c>
      <c r="D82" s="383" t="s">
        <v>323</v>
      </c>
      <c r="E82" s="383" t="s">
        <v>342</v>
      </c>
      <c r="F82" s="383" t="s">
        <v>397</v>
      </c>
    </row>
    <row r="83" spans="1:6" ht="31.9" customHeight="1" x14ac:dyDescent="0.25">
      <c r="A83" s="333" t="s">
        <v>310</v>
      </c>
      <c r="B83" s="382" t="s">
        <v>563</v>
      </c>
      <c r="C83" s="382" t="s">
        <v>564</v>
      </c>
      <c r="D83" s="383" t="s">
        <v>323</v>
      </c>
      <c r="E83" s="383" t="s">
        <v>342</v>
      </c>
      <c r="F83" s="383" t="s">
        <v>397</v>
      </c>
    </row>
    <row r="84" spans="1:6" x14ac:dyDescent="0.25">
      <c r="A84" s="333" t="s">
        <v>310</v>
      </c>
      <c r="B84" s="382" t="s">
        <v>368</v>
      </c>
      <c r="C84" s="382" t="s">
        <v>429</v>
      </c>
      <c r="D84" s="383" t="s">
        <v>323</v>
      </c>
      <c r="E84" s="383" t="s">
        <v>342</v>
      </c>
      <c r="F84" s="383" t="s">
        <v>397</v>
      </c>
    </row>
    <row r="85" spans="1:6" x14ac:dyDescent="0.25">
      <c r="A85" s="333" t="s">
        <v>310</v>
      </c>
      <c r="B85" s="382" t="s">
        <v>565</v>
      </c>
      <c r="C85" s="382" t="s">
        <v>365</v>
      </c>
      <c r="D85" s="383" t="s">
        <v>323</v>
      </c>
      <c r="E85" s="383" t="s">
        <v>342</v>
      </c>
      <c r="F85" s="383" t="s">
        <v>397</v>
      </c>
    </row>
    <row r="86" spans="1:6" x14ac:dyDescent="0.25">
      <c r="A86" s="333" t="s">
        <v>310</v>
      </c>
      <c r="B86" s="382" t="s">
        <v>422</v>
      </c>
      <c r="C86" s="382" t="s">
        <v>423</v>
      </c>
      <c r="D86" s="383" t="s">
        <v>323</v>
      </c>
      <c r="E86" s="383" t="s">
        <v>342</v>
      </c>
      <c r="F86" s="383" t="s">
        <v>397</v>
      </c>
    </row>
    <row r="87" spans="1:6" x14ac:dyDescent="0.25">
      <c r="A87" s="333" t="s">
        <v>310</v>
      </c>
      <c r="B87" s="382" t="s">
        <v>422</v>
      </c>
      <c r="C87" s="382" t="s">
        <v>566</v>
      </c>
      <c r="D87" s="383" t="s">
        <v>323</v>
      </c>
      <c r="E87" s="383" t="s">
        <v>342</v>
      </c>
      <c r="F87" s="383" t="s">
        <v>397</v>
      </c>
    </row>
    <row r="88" spans="1:6" x14ac:dyDescent="0.25">
      <c r="A88" s="333" t="s">
        <v>310</v>
      </c>
      <c r="B88" s="382" t="s">
        <v>366</v>
      </c>
      <c r="C88" s="382" t="s">
        <v>427</v>
      </c>
      <c r="D88" s="383" t="s">
        <v>323</v>
      </c>
      <c r="E88" s="383" t="s">
        <v>342</v>
      </c>
      <c r="F88" s="383" t="s">
        <v>397</v>
      </c>
    </row>
    <row r="89" spans="1:6" x14ac:dyDescent="0.25">
      <c r="A89" s="333" t="s">
        <v>310</v>
      </c>
      <c r="B89" s="382" t="s">
        <v>422</v>
      </c>
      <c r="C89" s="382" t="s">
        <v>424</v>
      </c>
      <c r="D89" s="383" t="s">
        <v>323</v>
      </c>
      <c r="E89" s="383" t="s">
        <v>342</v>
      </c>
      <c r="F89" s="383" t="s">
        <v>397</v>
      </c>
    </row>
    <row r="90" spans="1:6" x14ac:dyDescent="0.25">
      <c r="A90" s="333" t="s">
        <v>310</v>
      </c>
      <c r="B90" s="382" t="s">
        <v>422</v>
      </c>
      <c r="C90" s="382" t="s">
        <v>567</v>
      </c>
      <c r="D90" s="383" t="s">
        <v>323</v>
      </c>
      <c r="E90" s="383" t="s">
        <v>342</v>
      </c>
      <c r="F90" s="383" t="s">
        <v>397</v>
      </c>
    </row>
    <row r="91" spans="1:6" ht="36" x14ac:dyDescent="0.25">
      <c r="A91" s="333" t="s">
        <v>310</v>
      </c>
      <c r="B91" s="382" t="s">
        <v>568</v>
      </c>
      <c r="C91" s="382" t="s">
        <v>430</v>
      </c>
      <c r="D91" s="383" t="s">
        <v>323</v>
      </c>
      <c r="E91" s="383" t="s">
        <v>342</v>
      </c>
      <c r="F91" s="383" t="s">
        <v>397</v>
      </c>
    </row>
    <row r="92" spans="1:6" x14ac:dyDescent="0.25">
      <c r="A92" s="333" t="s">
        <v>310</v>
      </c>
      <c r="B92" s="382" t="s">
        <v>422</v>
      </c>
      <c r="C92" s="382" t="s">
        <v>426</v>
      </c>
      <c r="D92" s="383" t="s">
        <v>323</v>
      </c>
      <c r="E92" s="383" t="s">
        <v>342</v>
      </c>
      <c r="F92" s="383" t="s">
        <v>397</v>
      </c>
    </row>
    <row r="93" spans="1:6" x14ac:dyDescent="0.25">
      <c r="A93" s="333" t="s">
        <v>310</v>
      </c>
      <c r="B93" s="382" t="s">
        <v>366</v>
      </c>
      <c r="C93" s="382" t="s">
        <v>569</v>
      </c>
      <c r="D93" s="383" t="s">
        <v>323</v>
      </c>
      <c r="E93" s="383" t="s">
        <v>342</v>
      </c>
      <c r="F93" s="383" t="s">
        <v>397</v>
      </c>
    </row>
    <row r="94" spans="1:6" ht="15.75" x14ac:dyDescent="0.25">
      <c r="A94" s="384" t="s">
        <v>312</v>
      </c>
      <c r="B94" s="385" t="s">
        <v>371</v>
      </c>
      <c r="C94" s="385" t="s">
        <v>486</v>
      </c>
      <c r="D94" s="386" t="s">
        <v>323</v>
      </c>
      <c r="E94" s="386" t="s">
        <v>342</v>
      </c>
      <c r="F94" s="386" t="s">
        <v>433</v>
      </c>
    </row>
    <row r="95" spans="1:6" ht="15.75" x14ac:dyDescent="0.25">
      <c r="A95" s="384" t="s">
        <v>312</v>
      </c>
      <c r="B95" s="385" t="s">
        <v>373</v>
      </c>
      <c r="C95" s="385" t="s">
        <v>431</v>
      </c>
      <c r="D95" s="386" t="s">
        <v>323</v>
      </c>
      <c r="E95" s="386" t="s">
        <v>324</v>
      </c>
      <c r="F95" s="386" t="s">
        <v>432</v>
      </c>
    </row>
    <row r="96" spans="1:6" ht="15.75" x14ac:dyDescent="0.25">
      <c r="A96" s="384" t="s">
        <v>312</v>
      </c>
      <c r="B96" s="385" t="s">
        <v>371</v>
      </c>
      <c r="C96" s="385" t="s">
        <v>434</v>
      </c>
      <c r="D96" s="386" t="s">
        <v>323</v>
      </c>
      <c r="E96" s="386" t="s">
        <v>324</v>
      </c>
      <c r="F96" s="386" t="s">
        <v>433</v>
      </c>
    </row>
    <row r="97" spans="1:8" x14ac:dyDescent="0.25">
      <c r="A97" s="334" t="s">
        <v>375</v>
      </c>
      <c r="B97" s="337" t="s">
        <v>414</v>
      </c>
      <c r="C97" s="337" t="s">
        <v>435</v>
      </c>
      <c r="D97" s="338" t="s">
        <v>323</v>
      </c>
      <c r="E97" s="338" t="s">
        <v>324</v>
      </c>
      <c r="F97" s="338" t="s">
        <v>397</v>
      </c>
      <c r="H97" s="387"/>
    </row>
    <row r="98" spans="1:8" x14ac:dyDescent="0.25">
      <c r="A98" s="334" t="s">
        <v>375</v>
      </c>
      <c r="B98" s="337" t="s">
        <v>387</v>
      </c>
      <c r="C98" s="337" t="s">
        <v>440</v>
      </c>
      <c r="D98" s="338" t="s">
        <v>323</v>
      </c>
      <c r="E98" s="338" t="s">
        <v>324</v>
      </c>
      <c r="F98" s="338" t="s">
        <v>397</v>
      </c>
    </row>
    <row r="99" spans="1:8" x14ac:dyDescent="0.25">
      <c r="A99" s="334" t="s">
        <v>375</v>
      </c>
      <c r="B99" s="339" t="s">
        <v>376</v>
      </c>
      <c r="C99" s="337" t="s">
        <v>570</v>
      </c>
      <c r="D99" s="338" t="s">
        <v>323</v>
      </c>
      <c r="E99" s="338" t="s">
        <v>324</v>
      </c>
      <c r="F99" s="338" t="s">
        <v>397</v>
      </c>
    </row>
    <row r="100" spans="1:8" x14ac:dyDescent="0.25">
      <c r="A100" s="334" t="s">
        <v>375</v>
      </c>
      <c r="B100" s="343" t="s">
        <v>347</v>
      </c>
      <c r="C100" s="337" t="s">
        <v>571</v>
      </c>
      <c r="D100" s="338" t="s">
        <v>323</v>
      </c>
      <c r="E100" s="338" t="s">
        <v>324</v>
      </c>
      <c r="F100" s="338" t="s">
        <v>397</v>
      </c>
    </row>
    <row r="101" spans="1:8" x14ac:dyDescent="0.25">
      <c r="A101" s="334" t="s">
        <v>375</v>
      </c>
      <c r="B101" s="343" t="s">
        <v>382</v>
      </c>
      <c r="C101" s="337" t="s">
        <v>384</v>
      </c>
      <c r="D101" s="338" t="s">
        <v>323</v>
      </c>
      <c r="E101" s="338" t="s">
        <v>324</v>
      </c>
      <c r="F101" s="338" t="s">
        <v>397</v>
      </c>
    </row>
    <row r="102" spans="1:8" x14ac:dyDescent="0.25">
      <c r="A102" s="334" t="s">
        <v>375</v>
      </c>
      <c r="B102" s="343" t="s">
        <v>347</v>
      </c>
      <c r="C102" s="337" t="s">
        <v>437</v>
      </c>
      <c r="D102" s="338" t="s">
        <v>323</v>
      </c>
      <c r="E102" s="338" t="s">
        <v>324</v>
      </c>
      <c r="F102" s="338" t="s">
        <v>397</v>
      </c>
    </row>
    <row r="103" spans="1:8" x14ac:dyDescent="0.25">
      <c r="A103" s="334" t="s">
        <v>375</v>
      </c>
      <c r="B103" s="343" t="s">
        <v>382</v>
      </c>
      <c r="C103" s="337" t="s">
        <v>383</v>
      </c>
      <c r="D103" s="338" t="s">
        <v>323</v>
      </c>
      <c r="E103" s="338" t="s">
        <v>324</v>
      </c>
      <c r="F103" s="338" t="s">
        <v>397</v>
      </c>
    </row>
    <row r="104" spans="1:8" x14ac:dyDescent="0.25">
      <c r="A104" s="334" t="s">
        <v>375</v>
      </c>
      <c r="B104" s="343" t="s">
        <v>347</v>
      </c>
      <c r="C104" s="337" t="s">
        <v>547</v>
      </c>
      <c r="D104" s="338" t="s">
        <v>323</v>
      </c>
      <c r="E104" s="338" t="s">
        <v>324</v>
      </c>
      <c r="F104" s="338" t="s">
        <v>397</v>
      </c>
    </row>
    <row r="105" spans="1:8" x14ac:dyDescent="0.25">
      <c r="A105" s="334" t="s">
        <v>375</v>
      </c>
      <c r="B105" s="343" t="s">
        <v>378</v>
      </c>
      <c r="C105" s="337" t="s">
        <v>379</v>
      </c>
      <c r="D105" s="338" t="s">
        <v>323</v>
      </c>
      <c r="E105" s="338" t="s">
        <v>324</v>
      </c>
      <c r="F105" s="338" t="s">
        <v>397</v>
      </c>
    </row>
    <row r="106" spans="1:8" x14ac:dyDescent="0.25">
      <c r="A106" s="334" t="s">
        <v>375</v>
      </c>
      <c r="B106" s="343" t="s">
        <v>347</v>
      </c>
      <c r="C106" s="337" t="s">
        <v>572</v>
      </c>
      <c r="D106" s="338" t="s">
        <v>323</v>
      </c>
      <c r="E106" s="338" t="s">
        <v>324</v>
      </c>
      <c r="F106" s="338" t="s">
        <v>397</v>
      </c>
    </row>
    <row r="107" spans="1:8" x14ac:dyDescent="0.25">
      <c r="A107" s="396" t="s">
        <v>389</v>
      </c>
      <c r="B107" s="397" t="s">
        <v>444</v>
      </c>
      <c r="C107" s="397" t="s">
        <v>445</v>
      </c>
      <c r="D107" s="398" t="s">
        <v>323</v>
      </c>
      <c r="E107" s="398" t="s">
        <v>324</v>
      </c>
      <c r="F107" s="398" t="s">
        <v>397</v>
      </c>
    </row>
    <row r="108" spans="1:8" x14ac:dyDescent="0.25">
      <c r="A108" s="396" t="s">
        <v>389</v>
      </c>
      <c r="B108" s="397" t="s">
        <v>573</v>
      </c>
      <c r="C108" s="397" t="s">
        <v>574</v>
      </c>
      <c r="D108" s="398" t="s">
        <v>323</v>
      </c>
      <c r="E108" s="398" t="s">
        <v>324</v>
      </c>
      <c r="F108" s="398" t="s">
        <v>397</v>
      </c>
    </row>
    <row r="109" spans="1:8" x14ac:dyDescent="0.25">
      <c r="A109" s="396" t="s">
        <v>389</v>
      </c>
      <c r="B109" s="397" t="s">
        <v>575</v>
      </c>
      <c r="C109" s="397" t="s">
        <v>442</v>
      </c>
      <c r="D109" s="398" t="s">
        <v>323</v>
      </c>
      <c r="E109" s="398" t="s">
        <v>324</v>
      </c>
      <c r="F109" s="398" t="s">
        <v>397</v>
      </c>
    </row>
    <row r="110" spans="1:8" x14ac:dyDescent="0.25">
      <c r="A110" s="396" t="s">
        <v>389</v>
      </c>
      <c r="B110" s="397" t="s">
        <v>575</v>
      </c>
      <c r="C110" s="397" t="s">
        <v>443</v>
      </c>
      <c r="D110" s="398" t="s">
        <v>323</v>
      </c>
      <c r="E110" s="398" t="s">
        <v>324</v>
      </c>
      <c r="F110" s="398" t="s">
        <v>397</v>
      </c>
    </row>
    <row r="111" spans="1:8" x14ac:dyDescent="0.25">
      <c r="A111" s="393" t="s">
        <v>394</v>
      </c>
      <c r="B111" s="394" t="s">
        <v>395</v>
      </c>
      <c r="C111" s="394" t="s">
        <v>396</v>
      </c>
      <c r="D111" s="395" t="s">
        <v>323</v>
      </c>
      <c r="E111" s="394" t="s">
        <v>342</v>
      </c>
      <c r="F111" s="394" t="s">
        <v>397</v>
      </c>
    </row>
    <row r="112" spans="1:8" ht="15.75" x14ac:dyDescent="0.25"/>
    <row r="113" spans="1:6" ht="16.5" thickBot="1" x14ac:dyDescent="0.3">
      <c r="A113" s="344" t="s">
        <v>109</v>
      </c>
      <c r="B113" s="345"/>
      <c r="C113" s="345"/>
      <c r="D113" s="345"/>
      <c r="E113" s="345"/>
      <c r="F113" s="345"/>
    </row>
    <row r="114" spans="1:6" ht="32.25" thickBot="1" x14ac:dyDescent="0.3">
      <c r="A114" s="329" t="s">
        <v>52</v>
      </c>
      <c r="B114" s="330" t="s">
        <v>80</v>
      </c>
      <c r="C114" s="330" t="s">
        <v>131</v>
      </c>
      <c r="D114" s="330" t="s">
        <v>127</v>
      </c>
      <c r="E114" s="330" t="s">
        <v>107</v>
      </c>
      <c r="F114" s="332" t="s">
        <v>108</v>
      </c>
    </row>
    <row r="115" spans="1:6" ht="15.75" x14ac:dyDescent="0.25">
      <c r="A115" s="346"/>
      <c r="B115" s="346"/>
      <c r="C115" s="346"/>
      <c r="D115" s="346"/>
      <c r="E115" s="346"/>
      <c r="F115" s="346"/>
    </row>
    <row r="116" spans="1:6" ht="15.75" x14ac:dyDescent="0.25"/>
    <row r="117" spans="1:6" ht="16.5" thickBot="1" x14ac:dyDescent="0.3">
      <c r="A117" s="328" t="s">
        <v>51</v>
      </c>
    </row>
    <row r="118" spans="1:6" ht="32.25" thickBot="1" x14ac:dyDescent="0.3">
      <c r="A118" s="329" t="s">
        <v>52</v>
      </c>
      <c r="B118" s="330" t="s">
        <v>80</v>
      </c>
      <c r="C118" s="330" t="s">
        <v>131</v>
      </c>
      <c r="D118" s="330" t="s">
        <v>127</v>
      </c>
      <c r="E118" s="330" t="s">
        <v>107</v>
      </c>
      <c r="F118" s="332" t="s">
        <v>108</v>
      </c>
    </row>
    <row r="119" spans="1:6" ht="15.75" x14ac:dyDescent="0.25">
      <c r="A119" s="373" t="s">
        <v>304</v>
      </c>
      <c r="B119" s="374" t="s">
        <v>332</v>
      </c>
      <c r="C119" s="374" t="s">
        <v>452</v>
      </c>
      <c r="D119" s="375" t="s">
        <v>323</v>
      </c>
      <c r="E119" s="375" t="s">
        <v>342</v>
      </c>
      <c r="F119" s="375" t="s">
        <v>446</v>
      </c>
    </row>
    <row r="120" spans="1:6" ht="15.75" x14ac:dyDescent="0.25">
      <c r="A120" s="373" t="s">
        <v>304</v>
      </c>
      <c r="B120" s="374" t="s">
        <v>404</v>
      </c>
      <c r="C120" s="374" t="s">
        <v>405</v>
      </c>
      <c r="D120" s="375" t="s">
        <v>323</v>
      </c>
      <c r="E120" s="375" t="s">
        <v>342</v>
      </c>
      <c r="F120" s="375" t="s">
        <v>446</v>
      </c>
    </row>
    <row r="121" spans="1:6" ht="15.75" x14ac:dyDescent="0.25">
      <c r="A121" s="373" t="s">
        <v>304</v>
      </c>
      <c r="B121" s="374" t="s">
        <v>321</v>
      </c>
      <c r="C121" s="374" t="s">
        <v>322</v>
      </c>
      <c r="D121" s="375" t="s">
        <v>323</v>
      </c>
      <c r="E121" s="375" t="s">
        <v>342</v>
      </c>
      <c r="F121" s="375" t="s">
        <v>446</v>
      </c>
    </row>
    <row r="122" spans="1:6" ht="15.75" x14ac:dyDescent="0.25">
      <c r="A122" s="373" t="s">
        <v>304</v>
      </c>
      <c r="B122" s="374" t="s">
        <v>402</v>
      </c>
      <c r="C122" s="374" t="s">
        <v>451</v>
      </c>
      <c r="D122" s="375" t="s">
        <v>323</v>
      </c>
      <c r="E122" s="375" t="s">
        <v>342</v>
      </c>
      <c r="F122" s="375" t="s">
        <v>446</v>
      </c>
    </row>
    <row r="123" spans="1:6" x14ac:dyDescent="0.25">
      <c r="A123" s="373" t="s">
        <v>304</v>
      </c>
      <c r="B123" s="374" t="s">
        <v>326</v>
      </c>
      <c r="C123" s="374" t="s">
        <v>450</v>
      </c>
      <c r="D123" s="375" t="s">
        <v>323</v>
      </c>
      <c r="E123" s="375" t="s">
        <v>342</v>
      </c>
      <c r="F123" s="375" t="s">
        <v>446</v>
      </c>
    </row>
    <row r="124" spans="1:6" x14ac:dyDescent="0.25">
      <c r="A124" s="373" t="s">
        <v>304</v>
      </c>
      <c r="B124" s="374" t="s">
        <v>326</v>
      </c>
      <c r="C124" s="374" t="s">
        <v>450</v>
      </c>
      <c r="D124" s="375" t="s">
        <v>447</v>
      </c>
      <c r="E124" s="375" t="s">
        <v>342</v>
      </c>
      <c r="F124" s="375" t="s">
        <v>446</v>
      </c>
    </row>
    <row r="125" spans="1:6" x14ac:dyDescent="0.25">
      <c r="A125" s="373" t="s">
        <v>304</v>
      </c>
      <c r="B125" s="374" t="s">
        <v>398</v>
      </c>
      <c r="C125" s="374" t="s">
        <v>448</v>
      </c>
      <c r="D125" s="375" t="s">
        <v>323</v>
      </c>
      <c r="E125" s="375" t="s">
        <v>342</v>
      </c>
      <c r="F125" s="375" t="s">
        <v>446</v>
      </c>
    </row>
    <row r="126" spans="1:6" ht="15.75" x14ac:dyDescent="0.25">
      <c r="A126" s="373" t="s">
        <v>304</v>
      </c>
      <c r="B126" s="374" t="s">
        <v>328</v>
      </c>
      <c r="C126" s="374" t="s">
        <v>401</v>
      </c>
      <c r="D126" s="375" t="s">
        <v>323</v>
      </c>
      <c r="E126" s="375" t="s">
        <v>345</v>
      </c>
      <c r="F126" s="375" t="s">
        <v>446</v>
      </c>
    </row>
    <row r="127" spans="1:6" ht="15.75" x14ac:dyDescent="0.25">
      <c r="A127" s="373" t="s">
        <v>304</v>
      </c>
      <c r="B127" s="374" t="s">
        <v>398</v>
      </c>
      <c r="C127" s="374" t="s">
        <v>449</v>
      </c>
      <c r="D127" s="375" t="s">
        <v>323</v>
      </c>
      <c r="E127" s="375" t="s">
        <v>342</v>
      </c>
      <c r="F127" s="375" t="s">
        <v>446</v>
      </c>
    </row>
    <row r="128" spans="1:6" ht="15.75" x14ac:dyDescent="0.25">
      <c r="A128" s="373" t="s">
        <v>304</v>
      </c>
      <c r="B128" s="374" t="s">
        <v>576</v>
      </c>
      <c r="C128" s="374" t="s">
        <v>577</v>
      </c>
      <c r="D128" s="375" t="s">
        <v>323</v>
      </c>
      <c r="E128" s="375" t="s">
        <v>342</v>
      </c>
      <c r="F128" s="375" t="s">
        <v>446</v>
      </c>
    </row>
    <row r="129" spans="1:7" x14ac:dyDescent="0.25">
      <c r="A129" s="376" t="s">
        <v>307</v>
      </c>
      <c r="B129" s="377" t="s">
        <v>414</v>
      </c>
      <c r="C129" s="377" t="s">
        <v>557</v>
      </c>
      <c r="D129" s="378" t="s">
        <v>323</v>
      </c>
      <c r="E129" s="378" t="s">
        <v>324</v>
      </c>
      <c r="F129" s="378" t="s">
        <v>446</v>
      </c>
    </row>
    <row r="130" spans="1:7" ht="15.75" x14ac:dyDescent="0.25">
      <c r="A130" s="376" t="s">
        <v>307</v>
      </c>
      <c r="B130" s="377" t="s">
        <v>404</v>
      </c>
      <c r="C130" s="377" t="s">
        <v>405</v>
      </c>
      <c r="D130" s="378" t="s">
        <v>323</v>
      </c>
      <c r="E130" s="378" t="s">
        <v>342</v>
      </c>
      <c r="F130" s="378" t="s">
        <v>446</v>
      </c>
    </row>
    <row r="131" spans="1:7" ht="15.75" x14ac:dyDescent="0.25">
      <c r="A131" s="376" t="s">
        <v>307</v>
      </c>
      <c r="B131" s="377" t="s">
        <v>404</v>
      </c>
      <c r="C131" s="377" t="s">
        <v>405</v>
      </c>
      <c r="D131" s="378" t="s">
        <v>447</v>
      </c>
      <c r="E131" s="378" t="s">
        <v>342</v>
      </c>
      <c r="F131" s="378" t="s">
        <v>446</v>
      </c>
    </row>
    <row r="132" spans="1:7" ht="15.75" x14ac:dyDescent="0.25">
      <c r="A132" s="376" t="s">
        <v>307</v>
      </c>
      <c r="B132" s="377" t="s">
        <v>498</v>
      </c>
      <c r="C132" s="377" t="s">
        <v>578</v>
      </c>
      <c r="D132" s="378" t="s">
        <v>323</v>
      </c>
      <c r="E132" s="378" t="s">
        <v>324</v>
      </c>
      <c r="F132" s="378" t="s">
        <v>446</v>
      </c>
    </row>
    <row r="133" spans="1:7" ht="15.75" x14ac:dyDescent="0.25">
      <c r="A133" s="376" t="s">
        <v>307</v>
      </c>
      <c r="B133" s="377" t="s">
        <v>531</v>
      </c>
      <c r="C133" s="377" t="s">
        <v>532</v>
      </c>
      <c r="D133" s="378" t="s">
        <v>323</v>
      </c>
      <c r="E133" s="378" t="s">
        <v>342</v>
      </c>
      <c r="F133" s="378" t="s">
        <v>446</v>
      </c>
    </row>
    <row r="134" spans="1:7" ht="15.75" x14ac:dyDescent="0.25">
      <c r="A134" s="376" t="s">
        <v>307</v>
      </c>
      <c r="B134" s="377" t="s">
        <v>356</v>
      </c>
      <c r="C134" s="377" t="s">
        <v>406</v>
      </c>
      <c r="D134" s="378" t="s">
        <v>323</v>
      </c>
      <c r="E134" s="378" t="s">
        <v>342</v>
      </c>
      <c r="F134" s="378" t="s">
        <v>446</v>
      </c>
    </row>
    <row r="135" spans="1:7" ht="15.75" x14ac:dyDescent="0.25">
      <c r="A135" s="376" t="s">
        <v>307</v>
      </c>
      <c r="B135" s="377" t="s">
        <v>459</v>
      </c>
      <c r="C135" s="377" t="s">
        <v>460</v>
      </c>
      <c r="D135" s="378" t="s">
        <v>323</v>
      </c>
      <c r="E135" s="378" t="s">
        <v>342</v>
      </c>
      <c r="F135" s="378" t="s">
        <v>446</v>
      </c>
    </row>
    <row r="136" spans="1:7" ht="15.75" x14ac:dyDescent="0.25">
      <c r="A136" s="376" t="s">
        <v>307</v>
      </c>
      <c r="B136" s="377" t="s">
        <v>459</v>
      </c>
      <c r="C136" s="377" t="s">
        <v>460</v>
      </c>
      <c r="D136" s="378" t="s">
        <v>447</v>
      </c>
      <c r="E136" s="378" t="s">
        <v>342</v>
      </c>
      <c r="F136" s="378" t="s">
        <v>446</v>
      </c>
    </row>
    <row r="137" spans="1:7" ht="15.75" x14ac:dyDescent="0.25">
      <c r="A137" s="376" t="s">
        <v>307</v>
      </c>
      <c r="B137" s="377" t="s">
        <v>346</v>
      </c>
      <c r="C137" s="377" t="s">
        <v>457</v>
      </c>
      <c r="D137" s="378" t="s">
        <v>323</v>
      </c>
      <c r="E137" s="378" t="s">
        <v>324</v>
      </c>
      <c r="F137" s="378" t="s">
        <v>446</v>
      </c>
    </row>
    <row r="138" spans="1:7" ht="15.75" x14ac:dyDescent="0.25">
      <c r="A138" s="376" t="s">
        <v>307</v>
      </c>
      <c r="B138" s="377" t="s">
        <v>461</v>
      </c>
      <c r="C138" s="377" t="s">
        <v>489</v>
      </c>
      <c r="D138" s="378" t="s">
        <v>323</v>
      </c>
      <c r="E138" s="378" t="s">
        <v>324</v>
      </c>
      <c r="F138" s="378" t="s">
        <v>446</v>
      </c>
    </row>
    <row r="139" spans="1:7" x14ac:dyDescent="0.25">
      <c r="A139" s="379" t="s">
        <v>351</v>
      </c>
      <c r="B139" s="380" t="s">
        <v>362</v>
      </c>
      <c r="C139" s="380" t="s">
        <v>363</v>
      </c>
      <c r="D139" s="381" t="s">
        <v>323</v>
      </c>
      <c r="E139" s="381" t="s">
        <v>342</v>
      </c>
      <c r="F139" s="381" t="s">
        <v>446</v>
      </c>
      <c r="G139" s="342"/>
    </row>
    <row r="140" spans="1:7" x14ac:dyDescent="0.25">
      <c r="A140" s="379" t="s">
        <v>351</v>
      </c>
      <c r="B140" s="380" t="s">
        <v>362</v>
      </c>
      <c r="C140" s="380" t="s">
        <v>363</v>
      </c>
      <c r="D140" s="381" t="s">
        <v>447</v>
      </c>
      <c r="E140" s="381" t="s">
        <v>342</v>
      </c>
      <c r="F140" s="381" t="s">
        <v>446</v>
      </c>
      <c r="G140" s="342"/>
    </row>
    <row r="141" spans="1:7" x14ac:dyDescent="0.25">
      <c r="A141" s="379" t="s">
        <v>351</v>
      </c>
      <c r="B141" s="380" t="s">
        <v>352</v>
      </c>
      <c r="C141" s="380" t="s">
        <v>562</v>
      </c>
      <c r="D141" s="381" t="s">
        <v>323</v>
      </c>
      <c r="E141" s="381" t="s">
        <v>342</v>
      </c>
      <c r="F141" s="381" t="s">
        <v>446</v>
      </c>
      <c r="G141" s="342"/>
    </row>
    <row r="142" spans="1:7" x14ac:dyDescent="0.25">
      <c r="A142" s="379" t="s">
        <v>351</v>
      </c>
      <c r="B142" s="380" t="s">
        <v>352</v>
      </c>
      <c r="C142" s="380" t="s">
        <v>562</v>
      </c>
      <c r="D142" s="381" t="s">
        <v>447</v>
      </c>
      <c r="E142" s="381" t="s">
        <v>342</v>
      </c>
      <c r="F142" s="381" t="s">
        <v>446</v>
      </c>
      <c r="G142" s="342"/>
    </row>
    <row r="143" spans="1:7" x14ac:dyDescent="0.25">
      <c r="A143" s="379" t="s">
        <v>351</v>
      </c>
      <c r="B143" s="380" t="s">
        <v>465</v>
      </c>
      <c r="C143" s="380" t="s">
        <v>419</v>
      </c>
      <c r="D143" s="381" t="s">
        <v>447</v>
      </c>
      <c r="E143" s="381" t="s">
        <v>342</v>
      </c>
      <c r="F143" s="381" t="s">
        <v>446</v>
      </c>
      <c r="G143" s="342"/>
    </row>
    <row r="144" spans="1:7" x14ac:dyDescent="0.25">
      <c r="A144" s="379" t="s">
        <v>351</v>
      </c>
      <c r="B144" s="380" t="s">
        <v>417</v>
      </c>
      <c r="C144" s="380" t="s">
        <v>418</v>
      </c>
      <c r="D144" s="381" t="s">
        <v>447</v>
      </c>
      <c r="E144" s="381" t="s">
        <v>342</v>
      </c>
      <c r="F144" s="381" t="s">
        <v>446</v>
      </c>
      <c r="G144" s="342"/>
    </row>
    <row r="145" spans="1:7" x14ac:dyDescent="0.25">
      <c r="A145" s="379" t="s">
        <v>351</v>
      </c>
      <c r="B145" s="380" t="s">
        <v>466</v>
      </c>
      <c r="C145" s="380" t="s">
        <v>467</v>
      </c>
      <c r="D145" s="381" t="s">
        <v>323</v>
      </c>
      <c r="E145" s="381" t="s">
        <v>342</v>
      </c>
      <c r="F145" s="381" t="s">
        <v>446</v>
      </c>
      <c r="G145" s="342"/>
    </row>
    <row r="146" spans="1:7" x14ac:dyDescent="0.25">
      <c r="A146" s="379" t="s">
        <v>351</v>
      </c>
      <c r="B146" s="380" t="s">
        <v>466</v>
      </c>
      <c r="C146" s="380" t="s">
        <v>467</v>
      </c>
      <c r="D146" s="381" t="s">
        <v>447</v>
      </c>
      <c r="E146" s="381" t="s">
        <v>342</v>
      </c>
      <c r="F146" s="381" t="s">
        <v>446</v>
      </c>
      <c r="G146" s="342"/>
    </row>
    <row r="147" spans="1:7" x14ac:dyDescent="0.25">
      <c r="A147" s="379" t="s">
        <v>351</v>
      </c>
      <c r="B147" s="380" t="s">
        <v>356</v>
      </c>
      <c r="C147" s="380" t="s">
        <v>464</v>
      </c>
      <c r="D147" s="381" t="s">
        <v>323</v>
      </c>
      <c r="E147" s="381" t="s">
        <v>342</v>
      </c>
      <c r="F147" s="381" t="s">
        <v>446</v>
      </c>
      <c r="G147" s="342"/>
    </row>
    <row r="148" spans="1:7" x14ac:dyDescent="0.25">
      <c r="A148" s="379" t="s">
        <v>351</v>
      </c>
      <c r="B148" s="380" t="s">
        <v>356</v>
      </c>
      <c r="C148" s="380" t="s">
        <v>464</v>
      </c>
      <c r="D148" s="381" t="s">
        <v>447</v>
      </c>
      <c r="E148" s="381" t="s">
        <v>342</v>
      </c>
      <c r="F148" s="381" t="s">
        <v>446</v>
      </c>
      <c r="G148" s="342"/>
    </row>
    <row r="149" spans="1:7" x14ac:dyDescent="0.25">
      <c r="A149" s="379" t="s">
        <v>351</v>
      </c>
      <c r="B149" s="380" t="s">
        <v>511</v>
      </c>
      <c r="C149" s="380" t="s">
        <v>468</v>
      </c>
      <c r="D149" s="381" t="s">
        <v>447</v>
      </c>
      <c r="E149" s="381" t="s">
        <v>342</v>
      </c>
      <c r="F149" s="381" t="s">
        <v>446</v>
      </c>
      <c r="G149" s="342"/>
    </row>
    <row r="150" spans="1:7" x14ac:dyDescent="0.25">
      <c r="A150" s="379" t="s">
        <v>351</v>
      </c>
      <c r="B150" s="380" t="s">
        <v>360</v>
      </c>
      <c r="C150" s="380" t="s">
        <v>361</v>
      </c>
      <c r="D150" s="381" t="s">
        <v>323</v>
      </c>
      <c r="E150" s="381" t="s">
        <v>342</v>
      </c>
      <c r="F150" s="381" t="s">
        <v>446</v>
      </c>
      <c r="G150" s="342"/>
    </row>
    <row r="151" spans="1:7" x14ac:dyDescent="0.25">
      <c r="A151" s="379" t="s">
        <v>351</v>
      </c>
      <c r="B151" s="380" t="s">
        <v>360</v>
      </c>
      <c r="C151" s="380" t="s">
        <v>361</v>
      </c>
      <c r="D151" s="381" t="s">
        <v>447</v>
      </c>
      <c r="E151" s="381" t="s">
        <v>342</v>
      </c>
      <c r="F151" s="381" t="s">
        <v>446</v>
      </c>
      <c r="G151" s="342"/>
    </row>
    <row r="152" spans="1:7" x14ac:dyDescent="0.25">
      <c r="A152" s="379" t="s">
        <v>351</v>
      </c>
      <c r="B152" s="380" t="s">
        <v>462</v>
      </c>
      <c r="C152" s="380" t="s">
        <v>463</v>
      </c>
      <c r="D152" s="381" t="s">
        <v>323</v>
      </c>
      <c r="E152" s="381" t="s">
        <v>342</v>
      </c>
      <c r="F152" s="381" t="s">
        <v>446</v>
      </c>
      <c r="G152" s="342"/>
    </row>
    <row r="153" spans="1:7" x14ac:dyDescent="0.25">
      <c r="A153" s="379" t="s">
        <v>351</v>
      </c>
      <c r="B153" s="380" t="s">
        <v>354</v>
      </c>
      <c r="C153" s="380" t="s">
        <v>355</v>
      </c>
      <c r="D153" s="381" t="s">
        <v>323</v>
      </c>
      <c r="E153" s="381" t="s">
        <v>342</v>
      </c>
      <c r="F153" s="381" t="s">
        <v>446</v>
      </c>
      <c r="G153" s="342"/>
    </row>
    <row r="154" spans="1:7" x14ac:dyDescent="0.25">
      <c r="A154" s="333" t="s">
        <v>310</v>
      </c>
      <c r="B154" s="347" t="s">
        <v>471</v>
      </c>
      <c r="C154" s="348" t="s">
        <v>472</v>
      </c>
      <c r="D154" s="348" t="s">
        <v>323</v>
      </c>
      <c r="E154" s="348" t="s">
        <v>342</v>
      </c>
      <c r="F154" s="348" t="s">
        <v>446</v>
      </c>
      <c r="G154" s="342"/>
    </row>
    <row r="155" spans="1:7" x14ac:dyDescent="0.25">
      <c r="A155" s="333" t="s">
        <v>310</v>
      </c>
      <c r="B155" s="347" t="s">
        <v>469</v>
      </c>
      <c r="C155" s="348" t="s">
        <v>470</v>
      </c>
      <c r="D155" s="348" t="s">
        <v>323</v>
      </c>
      <c r="E155" s="348" t="s">
        <v>342</v>
      </c>
      <c r="F155" s="348" t="s">
        <v>446</v>
      </c>
      <c r="G155" s="342"/>
    </row>
    <row r="156" spans="1:7" x14ac:dyDescent="0.25">
      <c r="A156" s="333" t="s">
        <v>310</v>
      </c>
      <c r="B156" s="347" t="s">
        <v>579</v>
      </c>
      <c r="C156" s="347" t="s">
        <v>580</v>
      </c>
      <c r="D156" s="348" t="s">
        <v>447</v>
      </c>
      <c r="E156" s="348" t="s">
        <v>342</v>
      </c>
      <c r="F156" s="348" t="s">
        <v>446</v>
      </c>
      <c r="G156" s="342"/>
    </row>
    <row r="157" spans="1:7" x14ac:dyDescent="0.25">
      <c r="A157" s="333" t="s">
        <v>310</v>
      </c>
      <c r="B157" s="347" t="s">
        <v>477</v>
      </c>
      <c r="C157" s="347" t="s">
        <v>478</v>
      </c>
      <c r="D157" s="348" t="s">
        <v>323</v>
      </c>
      <c r="E157" s="348" t="s">
        <v>342</v>
      </c>
      <c r="F157" s="348" t="s">
        <v>446</v>
      </c>
      <c r="G157" s="342"/>
    </row>
    <row r="158" spans="1:7" x14ac:dyDescent="0.25">
      <c r="A158" s="333" t="s">
        <v>310</v>
      </c>
      <c r="B158" s="347" t="s">
        <v>477</v>
      </c>
      <c r="C158" s="347" t="s">
        <v>478</v>
      </c>
      <c r="D158" s="348" t="s">
        <v>447</v>
      </c>
      <c r="E158" s="348" t="s">
        <v>342</v>
      </c>
      <c r="F158" s="348" t="s">
        <v>446</v>
      </c>
      <c r="G158" s="342"/>
    </row>
    <row r="159" spans="1:7" x14ac:dyDescent="0.25">
      <c r="A159" s="333" t="s">
        <v>310</v>
      </c>
      <c r="B159" s="347" t="s">
        <v>368</v>
      </c>
      <c r="C159" s="347" t="s">
        <v>429</v>
      </c>
      <c r="D159" s="348" t="s">
        <v>323</v>
      </c>
      <c r="E159" s="348" t="s">
        <v>342</v>
      </c>
      <c r="F159" s="348" t="s">
        <v>446</v>
      </c>
      <c r="G159" s="342"/>
    </row>
    <row r="160" spans="1:7" x14ac:dyDescent="0.25">
      <c r="A160" s="333" t="s">
        <v>310</v>
      </c>
      <c r="B160" s="347" t="s">
        <v>368</v>
      </c>
      <c r="C160" s="347" t="s">
        <v>429</v>
      </c>
      <c r="D160" s="348" t="s">
        <v>447</v>
      </c>
      <c r="E160" s="348" t="s">
        <v>342</v>
      </c>
      <c r="F160" s="348" t="s">
        <v>446</v>
      </c>
      <c r="G160" s="342"/>
    </row>
    <row r="161" spans="1:7" x14ac:dyDescent="0.25">
      <c r="A161" s="333" t="s">
        <v>310</v>
      </c>
      <c r="B161" s="347" t="s">
        <v>581</v>
      </c>
      <c r="C161" s="347" t="s">
        <v>582</v>
      </c>
      <c r="D161" s="348" t="s">
        <v>323</v>
      </c>
      <c r="E161" s="348" t="s">
        <v>342</v>
      </c>
      <c r="F161" s="348" t="s">
        <v>446</v>
      </c>
      <c r="G161" s="342"/>
    </row>
    <row r="162" spans="1:7" x14ac:dyDescent="0.25">
      <c r="A162" s="333" t="s">
        <v>310</v>
      </c>
      <c r="B162" s="347" t="s">
        <v>473</v>
      </c>
      <c r="C162" s="347" t="s">
        <v>474</v>
      </c>
      <c r="D162" s="348" t="s">
        <v>323</v>
      </c>
      <c r="E162" s="348" t="s">
        <v>342</v>
      </c>
      <c r="F162" s="348" t="s">
        <v>446</v>
      </c>
      <c r="G162" s="342"/>
    </row>
    <row r="163" spans="1:7" x14ac:dyDescent="0.25">
      <c r="A163" s="333" t="s">
        <v>310</v>
      </c>
      <c r="B163" s="347" t="s">
        <v>479</v>
      </c>
      <c r="C163" s="347" t="s">
        <v>480</v>
      </c>
      <c r="D163" s="348" t="s">
        <v>323</v>
      </c>
      <c r="E163" s="348" t="s">
        <v>342</v>
      </c>
      <c r="F163" s="348" t="s">
        <v>446</v>
      </c>
      <c r="G163" s="342"/>
    </row>
    <row r="164" spans="1:7" x14ac:dyDescent="0.25">
      <c r="A164" s="333" t="s">
        <v>310</v>
      </c>
      <c r="B164" s="347" t="s">
        <v>475</v>
      </c>
      <c r="C164" s="347" t="s">
        <v>476</v>
      </c>
      <c r="D164" s="348" t="s">
        <v>323</v>
      </c>
      <c r="E164" s="348" t="s">
        <v>342</v>
      </c>
      <c r="F164" s="348" t="s">
        <v>446</v>
      </c>
      <c r="G164" s="342"/>
    </row>
    <row r="165" spans="1:7" ht="36" x14ac:dyDescent="0.25">
      <c r="A165" s="333" t="s">
        <v>310</v>
      </c>
      <c r="B165" s="347" t="s">
        <v>583</v>
      </c>
      <c r="C165" s="347" t="s">
        <v>566</v>
      </c>
      <c r="D165" s="348" t="s">
        <v>323</v>
      </c>
      <c r="E165" s="348" t="s">
        <v>342</v>
      </c>
      <c r="F165" s="348" t="s">
        <v>446</v>
      </c>
      <c r="G165" s="342"/>
    </row>
    <row r="166" spans="1:7" x14ac:dyDescent="0.25">
      <c r="A166" s="333" t="s">
        <v>310</v>
      </c>
      <c r="B166" s="347" t="s">
        <v>484</v>
      </c>
      <c r="C166" s="347" t="s">
        <v>485</v>
      </c>
      <c r="D166" s="348" t="s">
        <v>323</v>
      </c>
      <c r="E166" s="348" t="s">
        <v>342</v>
      </c>
      <c r="F166" s="348" t="s">
        <v>446</v>
      </c>
      <c r="G166" s="342"/>
    </row>
    <row r="167" spans="1:7" x14ac:dyDescent="0.25">
      <c r="A167" s="333" t="s">
        <v>310</v>
      </c>
      <c r="B167" s="347" t="s">
        <v>584</v>
      </c>
      <c r="C167" s="347" t="s">
        <v>585</v>
      </c>
      <c r="D167" s="348" t="s">
        <v>447</v>
      </c>
      <c r="E167" s="348" t="s">
        <v>342</v>
      </c>
      <c r="F167" s="348" t="s">
        <v>446</v>
      </c>
      <c r="G167" s="342"/>
    </row>
    <row r="168" spans="1:7" x14ac:dyDescent="0.25">
      <c r="A168" s="333" t="s">
        <v>310</v>
      </c>
      <c r="B168" s="347" t="s">
        <v>414</v>
      </c>
      <c r="C168" s="347" t="s">
        <v>481</v>
      </c>
      <c r="D168" s="348" t="s">
        <v>323</v>
      </c>
      <c r="E168" s="348" t="s">
        <v>342</v>
      </c>
      <c r="F168" s="348" t="s">
        <v>446</v>
      </c>
      <c r="G168" s="342"/>
    </row>
    <row r="169" spans="1:7" x14ac:dyDescent="0.25">
      <c r="A169" s="333" t="s">
        <v>310</v>
      </c>
      <c r="B169" s="347" t="s">
        <v>482</v>
      </c>
      <c r="C169" s="347" t="s">
        <v>483</v>
      </c>
      <c r="D169" s="348" t="s">
        <v>323</v>
      </c>
      <c r="E169" s="348" t="s">
        <v>342</v>
      </c>
      <c r="F169" s="348" t="s">
        <v>446</v>
      </c>
      <c r="G169" s="342"/>
    </row>
    <row r="170" spans="1:7" ht="15.75" x14ac:dyDescent="0.25">
      <c r="A170" s="384" t="s">
        <v>312</v>
      </c>
      <c r="B170" s="385" t="s">
        <v>371</v>
      </c>
      <c r="C170" s="385" t="s">
        <v>486</v>
      </c>
      <c r="D170" s="386" t="s">
        <v>447</v>
      </c>
      <c r="E170" s="386" t="s">
        <v>342</v>
      </c>
      <c r="F170" s="386" t="s">
        <v>446</v>
      </c>
      <c r="G170" s="342"/>
    </row>
    <row r="171" spans="1:7" ht="15.75" x14ac:dyDescent="0.25">
      <c r="A171" s="384" t="s">
        <v>312</v>
      </c>
      <c r="B171" s="385" t="s">
        <v>371</v>
      </c>
      <c r="C171" s="385" t="s">
        <v>486</v>
      </c>
      <c r="D171" s="386" t="s">
        <v>323</v>
      </c>
      <c r="E171" s="386" t="s">
        <v>342</v>
      </c>
      <c r="F171" s="386" t="s">
        <v>446</v>
      </c>
      <c r="G171" s="342"/>
    </row>
    <row r="172" spans="1:7" ht="15.75" x14ac:dyDescent="0.25">
      <c r="A172" s="384" t="s">
        <v>312</v>
      </c>
      <c r="B172" s="385" t="s">
        <v>373</v>
      </c>
      <c r="C172" s="385" t="s">
        <v>431</v>
      </c>
      <c r="D172" s="386" t="s">
        <v>447</v>
      </c>
      <c r="E172" s="386" t="s">
        <v>324</v>
      </c>
      <c r="F172" s="386" t="s">
        <v>586</v>
      </c>
      <c r="G172" s="342"/>
    </row>
    <row r="173" spans="1:7" ht="15.75" x14ac:dyDescent="0.25">
      <c r="A173" s="384" t="s">
        <v>312</v>
      </c>
      <c r="B173" s="385" t="s">
        <v>373</v>
      </c>
      <c r="C173" s="385" t="s">
        <v>431</v>
      </c>
      <c r="D173" s="386" t="s">
        <v>323</v>
      </c>
      <c r="E173" s="386" t="s">
        <v>324</v>
      </c>
      <c r="F173" s="386" t="s">
        <v>586</v>
      </c>
      <c r="G173" s="342"/>
    </row>
    <row r="174" spans="1:7" ht="15.75" x14ac:dyDescent="0.25">
      <c r="A174" s="384" t="s">
        <v>312</v>
      </c>
      <c r="B174" s="385" t="s">
        <v>371</v>
      </c>
      <c r="C174" s="385" t="s">
        <v>434</v>
      </c>
      <c r="D174" s="386" t="s">
        <v>323</v>
      </c>
      <c r="E174" s="386" t="s">
        <v>342</v>
      </c>
      <c r="F174" s="386" t="s">
        <v>446</v>
      </c>
      <c r="G174" s="342"/>
    </row>
    <row r="175" spans="1:7" ht="15.75" x14ac:dyDescent="0.25">
      <c r="A175" s="384" t="s">
        <v>312</v>
      </c>
      <c r="B175" s="385" t="s">
        <v>371</v>
      </c>
      <c r="C175" s="385" t="s">
        <v>434</v>
      </c>
      <c r="D175" s="386" t="s">
        <v>447</v>
      </c>
      <c r="E175" s="386" t="s">
        <v>342</v>
      </c>
      <c r="F175" s="386" t="s">
        <v>446</v>
      </c>
      <c r="G175" s="342"/>
    </row>
    <row r="176" spans="1:7" ht="25.9" customHeight="1" x14ac:dyDescent="0.25">
      <c r="A176" s="334" t="s">
        <v>375</v>
      </c>
      <c r="B176" s="349" t="s">
        <v>414</v>
      </c>
      <c r="C176" s="335" t="s">
        <v>488</v>
      </c>
      <c r="D176" s="336" t="s">
        <v>323</v>
      </c>
      <c r="E176" s="336" t="s">
        <v>342</v>
      </c>
      <c r="F176" s="336" t="s">
        <v>446</v>
      </c>
      <c r="G176" s="342"/>
    </row>
    <row r="177" spans="1:8" ht="26.45" customHeight="1" x14ac:dyDescent="0.25">
      <c r="A177" s="334" t="s">
        <v>375</v>
      </c>
      <c r="B177" s="349" t="s">
        <v>414</v>
      </c>
      <c r="C177" s="335" t="s">
        <v>488</v>
      </c>
      <c r="D177" s="336" t="s">
        <v>447</v>
      </c>
      <c r="E177" s="336" t="s">
        <v>342</v>
      </c>
      <c r="F177" s="336" t="s">
        <v>446</v>
      </c>
      <c r="G177" s="342"/>
    </row>
    <row r="178" spans="1:8" x14ac:dyDescent="0.25">
      <c r="A178" s="334" t="s">
        <v>375</v>
      </c>
      <c r="B178" s="343" t="s">
        <v>387</v>
      </c>
      <c r="C178" s="337" t="s">
        <v>440</v>
      </c>
      <c r="D178" s="338" t="s">
        <v>323</v>
      </c>
      <c r="E178" s="336" t="s">
        <v>342</v>
      </c>
      <c r="F178" s="338" t="s">
        <v>446</v>
      </c>
      <c r="G178" s="342"/>
    </row>
    <row r="179" spans="1:8" x14ac:dyDescent="0.25">
      <c r="A179" s="334" t="s">
        <v>375</v>
      </c>
      <c r="B179" s="343" t="s">
        <v>382</v>
      </c>
      <c r="C179" s="337" t="s">
        <v>384</v>
      </c>
      <c r="D179" s="338" t="s">
        <v>323</v>
      </c>
      <c r="E179" s="336" t="s">
        <v>342</v>
      </c>
      <c r="F179" s="338" t="s">
        <v>446</v>
      </c>
      <c r="G179" s="342"/>
    </row>
    <row r="180" spans="1:8" x14ac:dyDescent="0.25">
      <c r="A180" s="334" t="s">
        <v>375</v>
      </c>
      <c r="B180" s="343" t="s">
        <v>382</v>
      </c>
      <c r="C180" s="337" t="s">
        <v>384</v>
      </c>
      <c r="D180" s="338" t="s">
        <v>447</v>
      </c>
      <c r="E180" s="336" t="s">
        <v>342</v>
      </c>
      <c r="F180" s="338" t="s">
        <v>446</v>
      </c>
      <c r="G180" s="342"/>
    </row>
    <row r="181" spans="1:8" x14ac:dyDescent="0.25">
      <c r="A181" s="334" t="s">
        <v>375</v>
      </c>
      <c r="B181" s="343" t="s">
        <v>376</v>
      </c>
      <c r="C181" s="337" t="s">
        <v>587</v>
      </c>
      <c r="D181" s="338" t="s">
        <v>323</v>
      </c>
      <c r="E181" s="336" t="s">
        <v>342</v>
      </c>
      <c r="F181" s="338" t="s">
        <v>446</v>
      </c>
      <c r="G181" s="342"/>
    </row>
    <row r="182" spans="1:8" x14ac:dyDescent="0.25">
      <c r="A182" s="334" t="s">
        <v>375</v>
      </c>
      <c r="B182" s="343" t="s">
        <v>382</v>
      </c>
      <c r="C182" s="337" t="s">
        <v>383</v>
      </c>
      <c r="D182" s="338" t="s">
        <v>323</v>
      </c>
      <c r="E182" s="336" t="s">
        <v>342</v>
      </c>
      <c r="F182" s="338" t="s">
        <v>446</v>
      </c>
      <c r="G182" s="342"/>
    </row>
    <row r="183" spans="1:8" x14ac:dyDescent="0.25">
      <c r="A183" s="334" t="s">
        <v>375</v>
      </c>
      <c r="B183" s="343" t="s">
        <v>461</v>
      </c>
      <c r="C183" s="337" t="s">
        <v>489</v>
      </c>
      <c r="D183" s="338" t="s">
        <v>323</v>
      </c>
      <c r="E183" s="336" t="s">
        <v>324</v>
      </c>
      <c r="F183" s="338" t="s">
        <v>446</v>
      </c>
      <c r="G183" s="342"/>
      <c r="H183" s="387"/>
    </row>
    <row r="184" spans="1:8" x14ac:dyDescent="0.25">
      <c r="A184" s="334" t="s">
        <v>375</v>
      </c>
      <c r="B184" s="343" t="s">
        <v>378</v>
      </c>
      <c r="C184" s="337" t="s">
        <v>379</v>
      </c>
      <c r="D184" s="338" t="s">
        <v>323</v>
      </c>
      <c r="E184" s="336" t="s">
        <v>342</v>
      </c>
      <c r="F184" s="338" t="s">
        <v>446</v>
      </c>
      <c r="G184" s="342"/>
    </row>
    <row r="185" spans="1:8" x14ac:dyDescent="0.25">
      <c r="A185" s="396" t="s">
        <v>389</v>
      </c>
      <c r="B185" s="397" t="s">
        <v>362</v>
      </c>
      <c r="C185" s="397" t="s">
        <v>363</v>
      </c>
      <c r="D185" s="398" t="s">
        <v>323</v>
      </c>
      <c r="E185" s="398" t="s">
        <v>342</v>
      </c>
      <c r="F185" s="398" t="s">
        <v>446</v>
      </c>
      <c r="G185" s="342"/>
    </row>
    <row r="186" spans="1:8" x14ac:dyDescent="0.25">
      <c r="A186" s="396" t="s">
        <v>389</v>
      </c>
      <c r="B186" s="397" t="s">
        <v>362</v>
      </c>
      <c r="C186" s="397" t="s">
        <v>363</v>
      </c>
      <c r="D186" s="398" t="s">
        <v>447</v>
      </c>
      <c r="E186" s="398" t="s">
        <v>345</v>
      </c>
      <c r="F186" s="398" t="s">
        <v>446</v>
      </c>
      <c r="G186" s="342"/>
    </row>
    <row r="187" spans="1:8" x14ac:dyDescent="0.25">
      <c r="A187" s="396" t="s">
        <v>389</v>
      </c>
      <c r="B187" s="397" t="s">
        <v>444</v>
      </c>
      <c r="C187" s="397" t="s">
        <v>588</v>
      </c>
      <c r="D187" s="398" t="s">
        <v>323</v>
      </c>
      <c r="E187" s="398" t="s">
        <v>342</v>
      </c>
      <c r="F187" s="398" t="s">
        <v>446</v>
      </c>
      <c r="G187" s="342"/>
    </row>
    <row r="188" spans="1:8" x14ac:dyDescent="0.25">
      <c r="A188" s="393" t="s">
        <v>394</v>
      </c>
      <c r="B188" s="394" t="s">
        <v>523</v>
      </c>
      <c r="C188" s="394" t="s">
        <v>589</v>
      </c>
      <c r="D188" s="395" t="s">
        <v>447</v>
      </c>
      <c r="E188" s="395" t="s">
        <v>324</v>
      </c>
      <c r="F188" s="395" t="s">
        <v>446</v>
      </c>
      <c r="G188" s="342"/>
    </row>
    <row r="189" spans="1:8" x14ac:dyDescent="0.25">
      <c r="A189" s="393" t="s">
        <v>394</v>
      </c>
      <c r="B189" s="394" t="s">
        <v>395</v>
      </c>
      <c r="C189" s="394" t="s">
        <v>396</v>
      </c>
      <c r="D189" s="395" t="s">
        <v>323</v>
      </c>
      <c r="E189" s="395" t="s">
        <v>342</v>
      </c>
      <c r="F189" s="395" t="s">
        <v>446</v>
      </c>
      <c r="G189" s="342"/>
    </row>
    <row r="190" spans="1:8" x14ac:dyDescent="0.25">
      <c r="A190" s="393" t="s">
        <v>394</v>
      </c>
      <c r="B190" s="394" t="s">
        <v>395</v>
      </c>
      <c r="C190" s="394" t="s">
        <v>396</v>
      </c>
      <c r="D190" s="395" t="s">
        <v>447</v>
      </c>
      <c r="E190" s="395" t="s">
        <v>324</v>
      </c>
      <c r="F190" s="395" t="s">
        <v>446</v>
      </c>
      <c r="G190" s="342"/>
    </row>
  </sheetData>
  <mergeCells count="1">
    <mergeCell ref="A1:F1"/>
  </mergeCells>
  <pageMargins left="0.75" right="0.75" top="1" bottom="1" header="0.4921259845" footer="0.4921259845"/>
  <pageSetup paperSize="9" fitToHeight="0" orientation="landscape" r:id="rId1"/>
  <headerFooter alignWithMargins="0">
    <oddFooter>&amp;C&amp;P</oddFooter>
  </headerFooter>
  <rowBreaks count="1" manualBreakCount="1">
    <brk id="112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148"/>
  <sheetViews>
    <sheetView topLeftCell="A118" zoomScale="115" zoomScaleNormal="115" zoomScaleSheetLayoutView="100" workbookViewId="0">
      <selection activeCell="A2" sqref="A2"/>
    </sheetView>
  </sheetViews>
  <sheetFormatPr defaultColWidth="8.75" defaultRowHeight="15.75" x14ac:dyDescent="0.25"/>
  <cols>
    <col min="1" max="1" width="19.375" style="350" customWidth="1"/>
    <col min="2" max="2" width="9.625" style="350" customWidth="1"/>
    <col min="3" max="3" width="25" style="350" customWidth="1"/>
    <col min="4" max="4" width="19.125" style="350" customWidth="1"/>
    <col min="5" max="5" width="7.25" style="350" customWidth="1"/>
    <col min="6" max="6" width="7.875" style="350" customWidth="1"/>
    <col min="7" max="7" width="12" style="350" customWidth="1"/>
    <col min="8" max="8" width="20.5" style="350" customWidth="1"/>
    <col min="9" max="9" width="13.25" style="350" customWidth="1"/>
    <col min="10" max="10" width="9.5" style="350" customWidth="1"/>
    <col min="11" max="16384" width="8.75" style="350"/>
  </cols>
  <sheetData>
    <row r="1" spans="1:10" ht="45" customHeight="1" x14ac:dyDescent="0.3">
      <c r="A1" s="721" t="s">
        <v>279</v>
      </c>
      <c r="B1" s="721"/>
      <c r="C1" s="721"/>
      <c r="D1" s="721"/>
      <c r="E1" s="721"/>
      <c r="F1" s="721"/>
      <c r="G1" s="721"/>
      <c r="H1" s="721"/>
    </row>
    <row r="2" spans="1:10" ht="29.25" customHeight="1" thickBot="1" x14ac:dyDescent="0.35">
      <c r="A2" s="445" t="s">
        <v>110</v>
      </c>
      <c r="B2" s="351"/>
      <c r="C2" s="351"/>
      <c r="D2" s="351"/>
      <c r="E2" s="351"/>
      <c r="F2" s="351"/>
      <c r="G2" s="351"/>
      <c r="H2" s="351"/>
    </row>
    <row r="3" spans="1:10" ht="16.5" thickBot="1" x14ac:dyDescent="0.3">
      <c r="A3" s="329" t="s">
        <v>52</v>
      </c>
      <c r="B3" s="330" t="s">
        <v>48</v>
      </c>
      <c r="C3" s="330" t="s">
        <v>80</v>
      </c>
      <c r="D3" s="330" t="s">
        <v>131</v>
      </c>
      <c r="E3" s="330" t="s">
        <v>127</v>
      </c>
      <c r="F3" s="330" t="s">
        <v>107</v>
      </c>
      <c r="G3" s="330" t="s">
        <v>108</v>
      </c>
      <c r="H3" s="332" t="s">
        <v>111</v>
      </c>
    </row>
    <row r="4" spans="1:10" s="355" customFormat="1" ht="24" x14ac:dyDescent="0.2">
      <c r="A4" s="399" t="s">
        <v>304</v>
      </c>
      <c r="B4" s="352">
        <v>3</v>
      </c>
      <c r="C4" s="400" t="s">
        <v>590</v>
      </c>
      <c r="D4" s="401" t="s">
        <v>453</v>
      </c>
      <c r="E4" s="402" t="s">
        <v>447</v>
      </c>
      <c r="F4" s="402" t="s">
        <v>324</v>
      </c>
      <c r="G4" s="402" t="s">
        <v>446</v>
      </c>
      <c r="H4" s="353" t="s">
        <v>591</v>
      </c>
      <c r="I4" s="354" t="s">
        <v>491</v>
      </c>
      <c r="J4" s="403"/>
    </row>
    <row r="5" spans="1:10" s="355" customFormat="1" ht="24" x14ac:dyDescent="0.2">
      <c r="A5" s="356" t="s">
        <v>307</v>
      </c>
      <c r="B5" s="404">
        <v>3</v>
      </c>
      <c r="C5" s="363" t="s">
        <v>404</v>
      </c>
      <c r="D5" s="363" t="s">
        <v>405</v>
      </c>
      <c r="E5" s="357" t="s">
        <v>447</v>
      </c>
      <c r="F5" s="357" t="s">
        <v>324</v>
      </c>
      <c r="G5" s="357" t="s">
        <v>446</v>
      </c>
      <c r="H5" s="358">
        <v>42614</v>
      </c>
      <c r="I5" s="354" t="s">
        <v>491</v>
      </c>
    </row>
    <row r="6" spans="1:10" s="355" customFormat="1" ht="24" x14ac:dyDescent="0.2">
      <c r="A6" s="356" t="s">
        <v>307</v>
      </c>
      <c r="B6" s="404">
        <v>3</v>
      </c>
      <c r="C6" s="363" t="s">
        <v>414</v>
      </c>
      <c r="D6" s="363" t="s">
        <v>454</v>
      </c>
      <c r="E6" s="357" t="s">
        <v>447</v>
      </c>
      <c r="F6" s="357" t="s">
        <v>324</v>
      </c>
      <c r="G6" s="357" t="s">
        <v>446</v>
      </c>
      <c r="H6" s="358">
        <v>42614</v>
      </c>
      <c r="I6" s="354" t="s">
        <v>491</v>
      </c>
    </row>
    <row r="7" spans="1:10" s="355" customFormat="1" ht="24" x14ac:dyDescent="0.2">
      <c r="A7" s="356" t="s">
        <v>307</v>
      </c>
      <c r="B7" s="404">
        <v>3</v>
      </c>
      <c r="C7" s="363" t="s">
        <v>500</v>
      </c>
      <c r="D7" s="363" t="s">
        <v>501</v>
      </c>
      <c r="E7" s="357" t="s">
        <v>447</v>
      </c>
      <c r="F7" s="357" t="s">
        <v>324</v>
      </c>
      <c r="G7" s="357" t="s">
        <v>446</v>
      </c>
      <c r="H7" s="358">
        <v>42614</v>
      </c>
      <c r="I7" s="354" t="s">
        <v>491</v>
      </c>
    </row>
    <row r="8" spans="1:10" s="355" customFormat="1" ht="24" x14ac:dyDescent="0.2">
      <c r="A8" s="356" t="s">
        <v>307</v>
      </c>
      <c r="B8" s="404">
        <v>3</v>
      </c>
      <c r="C8" s="363" t="s">
        <v>498</v>
      </c>
      <c r="D8" s="363" t="s">
        <v>456</v>
      </c>
      <c r="E8" s="357" t="s">
        <v>447</v>
      </c>
      <c r="F8" s="357" t="s">
        <v>324</v>
      </c>
      <c r="G8" s="357" t="s">
        <v>446</v>
      </c>
      <c r="H8" s="358">
        <v>42614</v>
      </c>
      <c r="I8" s="354" t="s">
        <v>491</v>
      </c>
    </row>
    <row r="9" spans="1:10" s="355" customFormat="1" ht="24" x14ac:dyDescent="0.2">
      <c r="A9" s="356" t="s">
        <v>307</v>
      </c>
      <c r="B9" s="404">
        <v>3</v>
      </c>
      <c r="C9" s="363" t="s">
        <v>385</v>
      </c>
      <c r="D9" s="363" t="s">
        <v>386</v>
      </c>
      <c r="E9" s="357" t="s">
        <v>447</v>
      </c>
      <c r="F9" s="357" t="s">
        <v>324</v>
      </c>
      <c r="G9" s="357" t="s">
        <v>446</v>
      </c>
      <c r="H9" s="358">
        <v>42614</v>
      </c>
      <c r="I9" s="354" t="s">
        <v>491</v>
      </c>
    </row>
    <row r="10" spans="1:10" s="355" customFormat="1" ht="24" x14ac:dyDescent="0.2">
      <c r="A10" s="356" t="s">
        <v>307</v>
      </c>
      <c r="B10" s="404">
        <v>3</v>
      </c>
      <c r="C10" s="363" t="s">
        <v>356</v>
      </c>
      <c r="D10" s="363" t="s">
        <v>406</v>
      </c>
      <c r="E10" s="357" t="s">
        <v>447</v>
      </c>
      <c r="F10" s="357" t="s">
        <v>324</v>
      </c>
      <c r="G10" s="357" t="s">
        <v>446</v>
      </c>
      <c r="H10" s="358">
        <v>42614</v>
      </c>
      <c r="I10" s="354" t="s">
        <v>491</v>
      </c>
    </row>
    <row r="11" spans="1:10" s="355" customFormat="1" ht="24" x14ac:dyDescent="0.2">
      <c r="A11" s="356" t="s">
        <v>307</v>
      </c>
      <c r="B11" s="404">
        <v>3</v>
      </c>
      <c r="C11" s="363" t="s">
        <v>459</v>
      </c>
      <c r="D11" s="363" t="s">
        <v>460</v>
      </c>
      <c r="E11" s="357" t="s">
        <v>447</v>
      </c>
      <c r="F11" s="357" t="s">
        <v>324</v>
      </c>
      <c r="G11" s="357" t="s">
        <v>446</v>
      </c>
      <c r="H11" s="358">
        <v>42614</v>
      </c>
      <c r="I11" s="354" t="s">
        <v>491</v>
      </c>
    </row>
    <row r="12" spans="1:10" s="355" customFormat="1" ht="24" x14ac:dyDescent="0.2">
      <c r="A12" s="356" t="s">
        <v>307</v>
      </c>
      <c r="B12" s="404">
        <v>3</v>
      </c>
      <c r="C12" s="363" t="s">
        <v>346</v>
      </c>
      <c r="D12" s="363" t="s">
        <v>457</v>
      </c>
      <c r="E12" s="357" t="s">
        <v>447</v>
      </c>
      <c r="F12" s="357" t="s">
        <v>324</v>
      </c>
      <c r="G12" s="357" t="s">
        <v>446</v>
      </c>
      <c r="H12" s="358">
        <v>42614</v>
      </c>
      <c r="I12" s="354" t="s">
        <v>491</v>
      </c>
    </row>
    <row r="13" spans="1:10" s="355" customFormat="1" ht="24" x14ac:dyDescent="0.2">
      <c r="A13" s="356" t="s">
        <v>307</v>
      </c>
      <c r="B13" s="404">
        <v>3</v>
      </c>
      <c r="C13" s="363" t="s">
        <v>461</v>
      </c>
      <c r="D13" s="363" t="s">
        <v>489</v>
      </c>
      <c r="E13" s="357" t="s">
        <v>447</v>
      </c>
      <c r="F13" s="357" t="s">
        <v>324</v>
      </c>
      <c r="G13" s="357" t="s">
        <v>446</v>
      </c>
      <c r="H13" s="358">
        <v>42614</v>
      </c>
      <c r="I13" s="354" t="s">
        <v>491</v>
      </c>
    </row>
    <row r="14" spans="1:10" s="355" customFormat="1" ht="24" x14ac:dyDescent="0.2">
      <c r="A14" s="356" t="s">
        <v>307</v>
      </c>
      <c r="B14" s="404">
        <v>3</v>
      </c>
      <c r="C14" s="363" t="s">
        <v>343</v>
      </c>
      <c r="D14" s="363" t="s">
        <v>455</v>
      </c>
      <c r="E14" s="357" t="s">
        <v>447</v>
      </c>
      <c r="F14" s="357" t="s">
        <v>324</v>
      </c>
      <c r="G14" s="357" t="s">
        <v>446</v>
      </c>
      <c r="H14" s="358">
        <v>42614</v>
      </c>
      <c r="I14" s="354" t="s">
        <v>491</v>
      </c>
    </row>
    <row r="15" spans="1:10" s="355" customFormat="1" ht="24" x14ac:dyDescent="0.2">
      <c r="A15" s="356" t="s">
        <v>307</v>
      </c>
      <c r="B15" s="404">
        <v>3</v>
      </c>
      <c r="C15" s="363" t="s">
        <v>378</v>
      </c>
      <c r="D15" s="363" t="s">
        <v>458</v>
      </c>
      <c r="E15" s="357" t="s">
        <v>447</v>
      </c>
      <c r="F15" s="357" t="s">
        <v>324</v>
      </c>
      <c r="G15" s="357" t="s">
        <v>446</v>
      </c>
      <c r="H15" s="358">
        <v>42614</v>
      </c>
      <c r="I15" s="354" t="s">
        <v>491</v>
      </c>
    </row>
    <row r="16" spans="1:10" s="355" customFormat="1" ht="24" x14ac:dyDescent="0.2">
      <c r="A16" s="379" t="s">
        <v>351</v>
      </c>
      <c r="B16" s="405">
        <v>3</v>
      </c>
      <c r="C16" s="406" t="s">
        <v>362</v>
      </c>
      <c r="D16" s="406" t="s">
        <v>363</v>
      </c>
      <c r="E16" s="407" t="s">
        <v>447</v>
      </c>
      <c r="F16" s="407" t="s">
        <v>324</v>
      </c>
      <c r="G16" s="407" t="s">
        <v>446</v>
      </c>
      <c r="H16" s="408">
        <v>42614</v>
      </c>
      <c r="I16" s="354" t="s">
        <v>491</v>
      </c>
    </row>
    <row r="17" spans="1:9" s="355" customFormat="1" ht="24" x14ac:dyDescent="0.2">
      <c r="A17" s="409" t="s">
        <v>351</v>
      </c>
      <c r="B17" s="405">
        <v>3</v>
      </c>
      <c r="C17" s="406" t="s">
        <v>332</v>
      </c>
      <c r="D17" s="406" t="s">
        <v>452</v>
      </c>
      <c r="E17" s="407" t="s">
        <v>447</v>
      </c>
      <c r="F17" s="407" t="s">
        <v>324</v>
      </c>
      <c r="G17" s="407" t="s">
        <v>446</v>
      </c>
      <c r="H17" s="408">
        <v>42614</v>
      </c>
      <c r="I17" s="354" t="s">
        <v>491</v>
      </c>
    </row>
    <row r="18" spans="1:9" s="355" customFormat="1" ht="24" x14ac:dyDescent="0.2">
      <c r="A18" s="409" t="s">
        <v>351</v>
      </c>
      <c r="B18" s="405">
        <v>3</v>
      </c>
      <c r="C18" s="406" t="s">
        <v>414</v>
      </c>
      <c r="D18" s="406" t="s">
        <v>506</v>
      </c>
      <c r="E18" s="407" t="s">
        <v>447</v>
      </c>
      <c r="F18" s="407" t="s">
        <v>324</v>
      </c>
      <c r="G18" s="407" t="s">
        <v>446</v>
      </c>
      <c r="H18" s="408">
        <v>42614</v>
      </c>
      <c r="I18" s="354" t="s">
        <v>491</v>
      </c>
    </row>
    <row r="19" spans="1:9" s="355" customFormat="1" ht="24" x14ac:dyDescent="0.2">
      <c r="A19" s="409" t="s">
        <v>351</v>
      </c>
      <c r="B19" s="405">
        <v>3</v>
      </c>
      <c r="C19" s="406" t="s">
        <v>465</v>
      </c>
      <c r="D19" s="406" t="s">
        <v>419</v>
      </c>
      <c r="E19" s="407" t="s">
        <v>447</v>
      </c>
      <c r="F19" s="407" t="s">
        <v>324</v>
      </c>
      <c r="G19" s="407" t="s">
        <v>446</v>
      </c>
      <c r="H19" s="408">
        <v>42614</v>
      </c>
      <c r="I19" s="354" t="s">
        <v>491</v>
      </c>
    </row>
    <row r="20" spans="1:9" s="355" customFormat="1" ht="24" x14ac:dyDescent="0.2">
      <c r="A20" s="409" t="s">
        <v>351</v>
      </c>
      <c r="B20" s="405">
        <v>3</v>
      </c>
      <c r="C20" s="406" t="s">
        <v>417</v>
      </c>
      <c r="D20" s="406" t="s">
        <v>418</v>
      </c>
      <c r="E20" s="407" t="s">
        <v>447</v>
      </c>
      <c r="F20" s="407" t="s">
        <v>324</v>
      </c>
      <c r="G20" s="407" t="s">
        <v>446</v>
      </c>
      <c r="H20" s="408">
        <v>42614</v>
      </c>
      <c r="I20" s="354" t="s">
        <v>491</v>
      </c>
    </row>
    <row r="21" spans="1:9" s="355" customFormat="1" ht="24" x14ac:dyDescent="0.2">
      <c r="A21" s="409" t="s">
        <v>351</v>
      </c>
      <c r="B21" s="405">
        <v>3</v>
      </c>
      <c r="C21" s="406" t="s">
        <v>466</v>
      </c>
      <c r="D21" s="406" t="s">
        <v>467</v>
      </c>
      <c r="E21" s="407" t="s">
        <v>447</v>
      </c>
      <c r="F21" s="407" t="s">
        <v>324</v>
      </c>
      <c r="G21" s="407" t="s">
        <v>446</v>
      </c>
      <c r="H21" s="408">
        <v>42614</v>
      </c>
      <c r="I21" s="354" t="s">
        <v>491</v>
      </c>
    </row>
    <row r="22" spans="1:9" s="355" customFormat="1" ht="24" x14ac:dyDescent="0.2">
      <c r="A22" s="409" t="s">
        <v>351</v>
      </c>
      <c r="B22" s="405">
        <v>3</v>
      </c>
      <c r="C22" s="406" t="s">
        <v>360</v>
      </c>
      <c r="D22" s="406" t="s">
        <v>420</v>
      </c>
      <c r="E22" s="407" t="s">
        <v>447</v>
      </c>
      <c r="F22" s="407" t="s">
        <v>324</v>
      </c>
      <c r="G22" s="407" t="s">
        <v>446</v>
      </c>
      <c r="H22" s="408">
        <v>42614</v>
      </c>
      <c r="I22" s="354" t="s">
        <v>491</v>
      </c>
    </row>
    <row r="23" spans="1:9" s="355" customFormat="1" ht="24" x14ac:dyDescent="0.2">
      <c r="A23" s="409" t="s">
        <v>351</v>
      </c>
      <c r="B23" s="405">
        <v>3</v>
      </c>
      <c r="C23" s="406" t="s">
        <v>511</v>
      </c>
      <c r="D23" s="406" t="s">
        <v>468</v>
      </c>
      <c r="E23" s="407" t="s">
        <v>447</v>
      </c>
      <c r="F23" s="407" t="s">
        <v>324</v>
      </c>
      <c r="G23" s="407" t="s">
        <v>446</v>
      </c>
      <c r="H23" s="408">
        <v>42614</v>
      </c>
      <c r="I23" s="354" t="s">
        <v>491</v>
      </c>
    </row>
    <row r="24" spans="1:9" s="355" customFormat="1" ht="24" x14ac:dyDescent="0.2">
      <c r="A24" s="409" t="s">
        <v>351</v>
      </c>
      <c r="B24" s="405">
        <v>3</v>
      </c>
      <c r="C24" s="406" t="s">
        <v>459</v>
      </c>
      <c r="D24" s="406" t="s">
        <v>460</v>
      </c>
      <c r="E24" s="407" t="s">
        <v>447</v>
      </c>
      <c r="F24" s="407" t="s">
        <v>324</v>
      </c>
      <c r="G24" s="407" t="s">
        <v>446</v>
      </c>
      <c r="H24" s="408">
        <v>42614</v>
      </c>
      <c r="I24" s="354" t="s">
        <v>491</v>
      </c>
    </row>
    <row r="25" spans="1:9" s="355" customFormat="1" ht="24" x14ac:dyDescent="0.2">
      <c r="A25" s="409" t="s">
        <v>351</v>
      </c>
      <c r="B25" s="405">
        <v>3</v>
      </c>
      <c r="C25" s="406" t="s">
        <v>352</v>
      </c>
      <c r="D25" s="406" t="s">
        <v>412</v>
      </c>
      <c r="E25" s="407" t="s">
        <v>447</v>
      </c>
      <c r="F25" s="407" t="s">
        <v>324</v>
      </c>
      <c r="G25" s="407" t="s">
        <v>446</v>
      </c>
      <c r="H25" s="408">
        <v>42614</v>
      </c>
      <c r="I25" s="354" t="s">
        <v>491</v>
      </c>
    </row>
    <row r="26" spans="1:9" s="355" customFormat="1" ht="24" x14ac:dyDescent="0.2">
      <c r="A26" s="409" t="s">
        <v>351</v>
      </c>
      <c r="B26" s="405">
        <v>3</v>
      </c>
      <c r="C26" s="406" t="s">
        <v>352</v>
      </c>
      <c r="D26" s="406" t="s">
        <v>413</v>
      </c>
      <c r="E26" s="407" t="s">
        <v>447</v>
      </c>
      <c r="F26" s="407" t="s">
        <v>324</v>
      </c>
      <c r="G26" s="407" t="s">
        <v>446</v>
      </c>
      <c r="H26" s="408">
        <v>42614</v>
      </c>
      <c r="I26" s="354" t="s">
        <v>491</v>
      </c>
    </row>
    <row r="27" spans="1:9" s="355" customFormat="1" ht="24" x14ac:dyDescent="0.2">
      <c r="A27" s="409" t="s">
        <v>351</v>
      </c>
      <c r="B27" s="405">
        <v>3</v>
      </c>
      <c r="C27" s="406" t="s">
        <v>512</v>
      </c>
      <c r="D27" s="406" t="s">
        <v>513</v>
      </c>
      <c r="E27" s="407" t="s">
        <v>447</v>
      </c>
      <c r="F27" s="407" t="s">
        <v>324</v>
      </c>
      <c r="G27" s="407" t="s">
        <v>446</v>
      </c>
      <c r="H27" s="408">
        <v>42614</v>
      </c>
      <c r="I27" s="354" t="s">
        <v>491</v>
      </c>
    </row>
    <row r="28" spans="1:9" s="355" customFormat="1" ht="24" x14ac:dyDescent="0.2">
      <c r="A28" s="409" t="s">
        <v>351</v>
      </c>
      <c r="B28" s="405">
        <v>3</v>
      </c>
      <c r="C28" s="406" t="s">
        <v>354</v>
      </c>
      <c r="D28" s="406" t="s">
        <v>355</v>
      </c>
      <c r="E28" s="407" t="s">
        <v>447</v>
      </c>
      <c r="F28" s="407" t="s">
        <v>324</v>
      </c>
      <c r="G28" s="407" t="s">
        <v>446</v>
      </c>
      <c r="H28" s="408">
        <v>42614</v>
      </c>
      <c r="I28" s="354" t="s">
        <v>491</v>
      </c>
    </row>
    <row r="29" spans="1:9" s="355" customFormat="1" ht="24" x14ac:dyDescent="0.2">
      <c r="A29" s="409" t="s">
        <v>351</v>
      </c>
      <c r="B29" s="405">
        <v>3</v>
      </c>
      <c r="C29" s="406" t="s">
        <v>462</v>
      </c>
      <c r="D29" s="406" t="s">
        <v>463</v>
      </c>
      <c r="E29" s="407" t="s">
        <v>447</v>
      </c>
      <c r="F29" s="407" t="s">
        <v>324</v>
      </c>
      <c r="G29" s="407" t="s">
        <v>446</v>
      </c>
      <c r="H29" s="408">
        <v>42614</v>
      </c>
      <c r="I29" s="354" t="s">
        <v>491</v>
      </c>
    </row>
    <row r="30" spans="1:9" s="355" customFormat="1" ht="24" x14ac:dyDescent="0.2">
      <c r="A30" s="384" t="s">
        <v>312</v>
      </c>
      <c r="B30" s="410">
        <v>3</v>
      </c>
      <c r="C30" s="411" t="s">
        <v>371</v>
      </c>
      <c r="D30" s="411" t="s">
        <v>486</v>
      </c>
      <c r="E30" s="411" t="s">
        <v>447</v>
      </c>
      <c r="F30" s="385" t="s">
        <v>324</v>
      </c>
      <c r="G30" s="385" t="s">
        <v>446</v>
      </c>
      <c r="H30" s="412">
        <v>42614</v>
      </c>
      <c r="I30" s="354" t="s">
        <v>491</v>
      </c>
    </row>
    <row r="31" spans="1:9" s="355" customFormat="1" ht="24" x14ac:dyDescent="0.2">
      <c r="A31" s="384" t="s">
        <v>312</v>
      </c>
      <c r="B31" s="410">
        <v>3</v>
      </c>
      <c r="C31" s="411" t="s">
        <v>373</v>
      </c>
      <c r="D31" s="411" t="s">
        <v>431</v>
      </c>
      <c r="E31" s="411" t="s">
        <v>447</v>
      </c>
      <c r="F31" s="385" t="s">
        <v>324</v>
      </c>
      <c r="G31" s="385" t="s">
        <v>586</v>
      </c>
      <c r="H31" s="412">
        <v>42614</v>
      </c>
      <c r="I31" s="354" t="s">
        <v>491</v>
      </c>
    </row>
    <row r="32" spans="1:9" s="355" customFormat="1" ht="24" x14ac:dyDescent="0.2">
      <c r="A32" s="384" t="s">
        <v>312</v>
      </c>
      <c r="B32" s="410">
        <v>3</v>
      </c>
      <c r="C32" s="411" t="s">
        <v>371</v>
      </c>
      <c r="D32" s="411" t="s">
        <v>518</v>
      </c>
      <c r="E32" s="411" t="s">
        <v>447</v>
      </c>
      <c r="F32" s="385" t="s">
        <v>324</v>
      </c>
      <c r="G32" s="385" t="s">
        <v>446</v>
      </c>
      <c r="H32" s="412">
        <v>42614</v>
      </c>
      <c r="I32" s="354" t="s">
        <v>491</v>
      </c>
    </row>
    <row r="33" spans="1:9" s="355" customFormat="1" ht="24" x14ac:dyDescent="0.2">
      <c r="A33" s="384" t="s">
        <v>312</v>
      </c>
      <c r="B33" s="410">
        <v>3</v>
      </c>
      <c r="C33" s="411" t="s">
        <v>371</v>
      </c>
      <c r="D33" s="411" t="s">
        <v>487</v>
      </c>
      <c r="E33" s="411" t="s">
        <v>447</v>
      </c>
      <c r="F33" s="385" t="s">
        <v>324</v>
      </c>
      <c r="G33" s="385" t="s">
        <v>446</v>
      </c>
      <c r="H33" s="412">
        <v>42614</v>
      </c>
      <c r="I33" s="354" t="s">
        <v>491</v>
      </c>
    </row>
    <row r="34" spans="1:9" s="355" customFormat="1" ht="24" x14ac:dyDescent="0.2">
      <c r="A34" s="384" t="s">
        <v>312</v>
      </c>
      <c r="B34" s="410">
        <v>3</v>
      </c>
      <c r="C34" s="411" t="s">
        <v>519</v>
      </c>
      <c r="D34" s="411" t="s">
        <v>520</v>
      </c>
      <c r="E34" s="411" t="s">
        <v>447</v>
      </c>
      <c r="F34" s="385" t="s">
        <v>324</v>
      </c>
      <c r="G34" s="385" t="s">
        <v>446</v>
      </c>
      <c r="H34" s="412">
        <v>42614</v>
      </c>
      <c r="I34" s="354" t="s">
        <v>491</v>
      </c>
    </row>
    <row r="35" spans="1:9" s="355" customFormat="1" ht="24" x14ac:dyDescent="0.2">
      <c r="A35" s="384" t="s">
        <v>312</v>
      </c>
      <c r="B35" s="410">
        <v>3</v>
      </c>
      <c r="C35" s="411" t="s">
        <v>371</v>
      </c>
      <c r="D35" s="411" t="s">
        <v>434</v>
      </c>
      <c r="E35" s="411" t="s">
        <v>447</v>
      </c>
      <c r="F35" s="385" t="s">
        <v>324</v>
      </c>
      <c r="G35" s="385" t="s">
        <v>446</v>
      </c>
      <c r="H35" s="412">
        <v>42614</v>
      </c>
      <c r="I35" s="354" t="s">
        <v>491</v>
      </c>
    </row>
    <row r="36" spans="1:9" s="355" customFormat="1" ht="24" x14ac:dyDescent="0.2">
      <c r="A36" s="334" t="s">
        <v>375</v>
      </c>
      <c r="B36" s="413">
        <v>1</v>
      </c>
      <c r="C36" s="414" t="s">
        <v>385</v>
      </c>
      <c r="D36" s="414" t="s">
        <v>386</v>
      </c>
      <c r="E36" s="414" t="s">
        <v>323</v>
      </c>
      <c r="F36" s="415" t="s">
        <v>324</v>
      </c>
      <c r="G36" s="415" t="s">
        <v>325</v>
      </c>
      <c r="H36" s="416">
        <v>42317</v>
      </c>
      <c r="I36" s="354" t="s">
        <v>491</v>
      </c>
    </row>
    <row r="37" spans="1:9" s="355" customFormat="1" ht="24" x14ac:dyDescent="0.2">
      <c r="A37" s="334" t="s">
        <v>375</v>
      </c>
      <c r="B37" s="413">
        <v>3</v>
      </c>
      <c r="C37" s="414" t="s">
        <v>414</v>
      </c>
      <c r="D37" s="414" t="s">
        <v>488</v>
      </c>
      <c r="E37" s="359" t="s">
        <v>447</v>
      </c>
      <c r="F37" s="359" t="s">
        <v>324</v>
      </c>
      <c r="G37" s="359" t="s">
        <v>446</v>
      </c>
      <c r="H37" s="360">
        <v>42614</v>
      </c>
      <c r="I37" s="354" t="s">
        <v>491</v>
      </c>
    </row>
    <row r="38" spans="1:9" s="355" customFormat="1" ht="24" x14ac:dyDescent="0.2">
      <c r="A38" s="334" t="s">
        <v>375</v>
      </c>
      <c r="B38" s="413">
        <v>3</v>
      </c>
      <c r="C38" s="414" t="s">
        <v>387</v>
      </c>
      <c r="D38" s="414" t="s">
        <v>440</v>
      </c>
      <c r="E38" s="359" t="s">
        <v>447</v>
      </c>
      <c r="F38" s="359" t="s">
        <v>324</v>
      </c>
      <c r="G38" s="359" t="s">
        <v>446</v>
      </c>
      <c r="H38" s="360">
        <v>42614</v>
      </c>
      <c r="I38" s="354" t="s">
        <v>491</v>
      </c>
    </row>
    <row r="39" spans="1:9" s="355" customFormat="1" ht="24" x14ac:dyDescent="0.2">
      <c r="A39" s="334" t="s">
        <v>375</v>
      </c>
      <c r="B39" s="413">
        <v>3</v>
      </c>
      <c r="C39" s="414" t="s">
        <v>385</v>
      </c>
      <c r="D39" s="414" t="s">
        <v>439</v>
      </c>
      <c r="E39" s="359" t="s">
        <v>447</v>
      </c>
      <c r="F39" s="359" t="s">
        <v>324</v>
      </c>
      <c r="G39" s="359" t="s">
        <v>446</v>
      </c>
      <c r="H39" s="360">
        <v>42614</v>
      </c>
      <c r="I39" s="354" t="s">
        <v>491</v>
      </c>
    </row>
    <row r="40" spans="1:9" s="355" customFormat="1" ht="24" x14ac:dyDescent="0.2">
      <c r="A40" s="334" t="s">
        <v>375</v>
      </c>
      <c r="B40" s="413">
        <v>3</v>
      </c>
      <c r="C40" s="414" t="s">
        <v>376</v>
      </c>
      <c r="D40" s="414" t="s">
        <v>377</v>
      </c>
      <c r="E40" s="359" t="s">
        <v>447</v>
      </c>
      <c r="F40" s="359" t="s">
        <v>324</v>
      </c>
      <c r="G40" s="359" t="s">
        <v>446</v>
      </c>
      <c r="H40" s="360">
        <v>42614</v>
      </c>
      <c r="I40" s="354" t="s">
        <v>491</v>
      </c>
    </row>
    <row r="41" spans="1:9" s="355" customFormat="1" ht="24" x14ac:dyDescent="0.2">
      <c r="A41" s="334" t="s">
        <v>375</v>
      </c>
      <c r="B41" s="413">
        <v>3</v>
      </c>
      <c r="C41" s="414" t="s">
        <v>382</v>
      </c>
      <c r="D41" s="414" t="s">
        <v>384</v>
      </c>
      <c r="E41" s="359" t="s">
        <v>447</v>
      </c>
      <c r="F41" s="359" t="s">
        <v>324</v>
      </c>
      <c r="G41" s="359" t="s">
        <v>446</v>
      </c>
      <c r="H41" s="360">
        <v>42614</v>
      </c>
      <c r="I41" s="354" t="s">
        <v>491</v>
      </c>
    </row>
    <row r="42" spans="1:9" s="355" customFormat="1" ht="24" x14ac:dyDescent="0.2">
      <c r="A42" s="334" t="s">
        <v>375</v>
      </c>
      <c r="B42" s="413">
        <v>3</v>
      </c>
      <c r="C42" s="414" t="s">
        <v>461</v>
      </c>
      <c r="D42" s="414" t="s">
        <v>489</v>
      </c>
      <c r="E42" s="359" t="s">
        <v>447</v>
      </c>
      <c r="F42" s="359" t="s">
        <v>324</v>
      </c>
      <c r="G42" s="359" t="s">
        <v>446</v>
      </c>
      <c r="H42" s="360">
        <v>42614</v>
      </c>
      <c r="I42" s="354" t="s">
        <v>491</v>
      </c>
    </row>
    <row r="43" spans="1:9" s="355" customFormat="1" ht="24" x14ac:dyDescent="0.2">
      <c r="A43" s="334" t="s">
        <v>375</v>
      </c>
      <c r="B43" s="413">
        <v>3</v>
      </c>
      <c r="C43" s="414" t="s">
        <v>378</v>
      </c>
      <c r="D43" s="414" t="s">
        <v>379</v>
      </c>
      <c r="E43" s="359" t="s">
        <v>447</v>
      </c>
      <c r="F43" s="359" t="s">
        <v>324</v>
      </c>
      <c r="G43" s="359" t="s">
        <v>446</v>
      </c>
      <c r="H43" s="360">
        <v>42614</v>
      </c>
      <c r="I43" s="354" t="s">
        <v>491</v>
      </c>
    </row>
    <row r="44" spans="1:9" s="355" customFormat="1" ht="24" x14ac:dyDescent="0.2">
      <c r="A44" s="389" t="s">
        <v>389</v>
      </c>
      <c r="B44" s="417">
        <v>3</v>
      </c>
      <c r="C44" s="418" t="s">
        <v>362</v>
      </c>
      <c r="D44" s="418" t="s">
        <v>363</v>
      </c>
      <c r="E44" s="419" t="s">
        <v>447</v>
      </c>
      <c r="F44" s="419" t="s">
        <v>324</v>
      </c>
      <c r="G44" s="419" t="s">
        <v>446</v>
      </c>
      <c r="H44" s="420">
        <v>42614</v>
      </c>
      <c r="I44" s="354" t="s">
        <v>491</v>
      </c>
    </row>
    <row r="45" spans="1:9" s="355" customFormat="1" ht="24" x14ac:dyDescent="0.2">
      <c r="A45" s="389" t="s">
        <v>389</v>
      </c>
      <c r="B45" s="417">
        <v>3</v>
      </c>
      <c r="C45" s="418" t="s">
        <v>441</v>
      </c>
      <c r="D45" s="418" t="s">
        <v>490</v>
      </c>
      <c r="E45" s="419" t="s">
        <v>447</v>
      </c>
      <c r="F45" s="419" t="s">
        <v>324</v>
      </c>
      <c r="G45" s="419" t="s">
        <v>446</v>
      </c>
      <c r="H45" s="420">
        <v>42614</v>
      </c>
      <c r="I45" s="354" t="s">
        <v>491</v>
      </c>
    </row>
    <row r="46" spans="1:9" s="355" customFormat="1" ht="24" x14ac:dyDescent="0.2">
      <c r="A46" s="393" t="s">
        <v>394</v>
      </c>
      <c r="B46" s="421">
        <v>3</v>
      </c>
      <c r="C46" s="422" t="s">
        <v>395</v>
      </c>
      <c r="D46" s="422" t="s">
        <v>396</v>
      </c>
      <c r="E46" s="422" t="s">
        <v>447</v>
      </c>
      <c r="F46" s="423" t="s">
        <v>324</v>
      </c>
      <c r="G46" s="423" t="s">
        <v>446</v>
      </c>
      <c r="H46" s="424">
        <v>42614</v>
      </c>
      <c r="I46" s="354" t="s">
        <v>491</v>
      </c>
    </row>
    <row r="47" spans="1:9" s="355" customFormat="1" ht="24" x14ac:dyDescent="0.2">
      <c r="A47" s="393" t="s">
        <v>394</v>
      </c>
      <c r="B47" s="421">
        <v>3</v>
      </c>
      <c r="C47" s="422" t="s">
        <v>523</v>
      </c>
      <c r="D47" s="422" t="s">
        <v>524</v>
      </c>
      <c r="E47" s="422" t="s">
        <v>447</v>
      </c>
      <c r="F47" s="423" t="s">
        <v>324</v>
      </c>
      <c r="G47" s="423" t="s">
        <v>446</v>
      </c>
      <c r="H47" s="424">
        <v>42614</v>
      </c>
      <c r="I47" s="354" t="s">
        <v>491</v>
      </c>
    </row>
    <row r="48" spans="1:9" s="361" customFormat="1" x14ac:dyDescent="0.25">
      <c r="D48" s="350"/>
      <c r="E48" s="350"/>
      <c r="F48" s="350"/>
      <c r="G48" s="350"/>
      <c r="H48" s="350"/>
    </row>
    <row r="49" spans="1:8" s="361" customFormat="1" ht="16.5" thickBot="1" x14ac:dyDescent="0.3">
      <c r="A49" s="362" t="s">
        <v>148</v>
      </c>
      <c r="B49" s="350"/>
      <c r="C49" s="350"/>
      <c r="D49" s="350"/>
      <c r="E49" s="350"/>
      <c r="F49" s="350"/>
      <c r="G49" s="350"/>
      <c r="H49" s="350"/>
    </row>
    <row r="50" spans="1:8" s="361" customFormat="1" ht="42.75" customHeight="1" thickBot="1" x14ac:dyDescent="0.25">
      <c r="A50" s="425" t="s">
        <v>52</v>
      </c>
      <c r="B50" s="330" t="s">
        <v>48</v>
      </c>
      <c r="C50" s="330" t="s">
        <v>80</v>
      </c>
      <c r="D50" s="330" t="s">
        <v>131</v>
      </c>
      <c r="E50" s="330" t="s">
        <v>127</v>
      </c>
      <c r="F50" s="330" t="s">
        <v>107</v>
      </c>
      <c r="G50" s="330" t="s">
        <v>108</v>
      </c>
      <c r="H50" s="332" t="s">
        <v>147</v>
      </c>
    </row>
    <row r="51" spans="1:8" s="355" customFormat="1" ht="24" x14ac:dyDescent="0.2">
      <c r="A51" s="399" t="s">
        <v>304</v>
      </c>
      <c r="B51" s="426">
        <v>1</v>
      </c>
      <c r="C51" s="401" t="s">
        <v>326</v>
      </c>
      <c r="D51" s="401" t="s">
        <v>327</v>
      </c>
      <c r="E51" s="402" t="s">
        <v>447</v>
      </c>
      <c r="F51" s="402" t="s">
        <v>324</v>
      </c>
      <c r="G51" s="401" t="s">
        <v>325</v>
      </c>
      <c r="H51" s="427">
        <v>42490</v>
      </c>
    </row>
    <row r="52" spans="1:8" s="355" customFormat="1" ht="24" x14ac:dyDescent="0.2">
      <c r="A52" s="399" t="s">
        <v>304</v>
      </c>
      <c r="B52" s="426">
        <v>1</v>
      </c>
      <c r="C52" s="401" t="s">
        <v>592</v>
      </c>
      <c r="D52" s="401" t="s">
        <v>492</v>
      </c>
      <c r="E52" s="402" t="s">
        <v>447</v>
      </c>
      <c r="F52" s="402" t="s">
        <v>324</v>
      </c>
      <c r="G52" s="401" t="s">
        <v>325</v>
      </c>
      <c r="H52" s="427">
        <v>42490</v>
      </c>
    </row>
    <row r="53" spans="1:8" s="355" customFormat="1" ht="24" x14ac:dyDescent="0.2">
      <c r="A53" s="399" t="s">
        <v>304</v>
      </c>
      <c r="B53" s="426">
        <v>1</v>
      </c>
      <c r="C53" s="401" t="s">
        <v>593</v>
      </c>
      <c r="D53" s="401" t="s">
        <v>339</v>
      </c>
      <c r="E53" s="402" t="s">
        <v>447</v>
      </c>
      <c r="F53" s="402" t="s">
        <v>324</v>
      </c>
      <c r="G53" s="401" t="s">
        <v>325</v>
      </c>
      <c r="H53" s="427">
        <v>42490</v>
      </c>
    </row>
    <row r="54" spans="1:8" s="355" customFormat="1" ht="12" x14ac:dyDescent="0.2">
      <c r="A54" s="399" t="s">
        <v>304</v>
      </c>
      <c r="B54" s="426">
        <v>1</v>
      </c>
      <c r="C54" s="401" t="s">
        <v>328</v>
      </c>
      <c r="D54" s="401" t="s">
        <v>329</v>
      </c>
      <c r="E54" s="402" t="s">
        <v>447</v>
      </c>
      <c r="F54" s="402" t="s">
        <v>330</v>
      </c>
      <c r="G54" s="401" t="s">
        <v>325</v>
      </c>
      <c r="H54" s="427">
        <v>42490</v>
      </c>
    </row>
    <row r="55" spans="1:8" s="355" customFormat="1" ht="24" x14ac:dyDescent="0.2">
      <c r="A55" s="399" t="s">
        <v>304</v>
      </c>
      <c r="B55" s="426">
        <v>1</v>
      </c>
      <c r="C55" s="401" t="s">
        <v>328</v>
      </c>
      <c r="D55" s="401" t="s">
        <v>331</v>
      </c>
      <c r="E55" s="428" t="s">
        <v>447</v>
      </c>
      <c r="F55" s="402" t="s">
        <v>324</v>
      </c>
      <c r="G55" s="401" t="s">
        <v>325</v>
      </c>
      <c r="H55" s="427">
        <v>42490</v>
      </c>
    </row>
    <row r="56" spans="1:8" s="355" customFormat="1" ht="24" x14ac:dyDescent="0.2">
      <c r="A56" s="399" t="s">
        <v>304</v>
      </c>
      <c r="B56" s="426">
        <v>1</v>
      </c>
      <c r="C56" s="401" t="s">
        <v>594</v>
      </c>
      <c r="D56" s="401" t="s">
        <v>337</v>
      </c>
      <c r="E56" s="402" t="s">
        <v>447</v>
      </c>
      <c r="F56" s="402" t="s">
        <v>324</v>
      </c>
      <c r="G56" s="401" t="s">
        <v>325</v>
      </c>
      <c r="H56" s="427">
        <v>42490</v>
      </c>
    </row>
    <row r="57" spans="1:8" s="355" customFormat="1" ht="24" x14ac:dyDescent="0.2">
      <c r="A57" s="399" t="s">
        <v>304</v>
      </c>
      <c r="B57" s="426">
        <v>2</v>
      </c>
      <c r="C57" s="401" t="s">
        <v>326</v>
      </c>
      <c r="D57" s="401" t="s">
        <v>327</v>
      </c>
      <c r="E57" s="402" t="s">
        <v>447</v>
      </c>
      <c r="F57" s="402" t="s">
        <v>324</v>
      </c>
      <c r="G57" s="401" t="s">
        <v>397</v>
      </c>
      <c r="H57" s="427">
        <v>42490</v>
      </c>
    </row>
    <row r="58" spans="1:8" s="355" customFormat="1" ht="24" x14ac:dyDescent="0.2">
      <c r="A58" s="399" t="s">
        <v>304</v>
      </c>
      <c r="B58" s="426">
        <v>2</v>
      </c>
      <c r="C58" s="401" t="s">
        <v>595</v>
      </c>
      <c r="D58" s="401" t="s">
        <v>335</v>
      </c>
      <c r="E58" s="402" t="s">
        <v>447</v>
      </c>
      <c r="F58" s="402" t="s">
        <v>324</v>
      </c>
      <c r="G58" s="401" t="s">
        <v>397</v>
      </c>
      <c r="H58" s="427">
        <v>42490</v>
      </c>
    </row>
    <row r="59" spans="1:8" s="355" customFormat="1" ht="12" x14ac:dyDescent="0.2">
      <c r="A59" s="399" t="s">
        <v>304</v>
      </c>
      <c r="B59" s="426">
        <v>2</v>
      </c>
      <c r="C59" s="401" t="s">
        <v>576</v>
      </c>
      <c r="D59" s="401" t="s">
        <v>400</v>
      </c>
      <c r="E59" s="402" t="s">
        <v>447</v>
      </c>
      <c r="F59" s="402" t="s">
        <v>324</v>
      </c>
      <c r="G59" s="401" t="s">
        <v>397</v>
      </c>
      <c r="H59" s="427">
        <v>42490</v>
      </c>
    </row>
    <row r="60" spans="1:8" s="355" customFormat="1" ht="12" x14ac:dyDescent="0.2">
      <c r="A60" s="399" t="s">
        <v>304</v>
      </c>
      <c r="B60" s="426">
        <v>2</v>
      </c>
      <c r="C60" s="401" t="s">
        <v>328</v>
      </c>
      <c r="D60" s="401" t="s">
        <v>401</v>
      </c>
      <c r="E60" s="402" t="s">
        <v>447</v>
      </c>
      <c r="F60" s="402" t="s">
        <v>324</v>
      </c>
      <c r="G60" s="401" t="s">
        <v>397</v>
      </c>
      <c r="H60" s="427">
        <v>42490</v>
      </c>
    </row>
    <row r="61" spans="1:8" s="355" customFormat="1" ht="24" x14ac:dyDescent="0.2">
      <c r="A61" s="429" t="s">
        <v>307</v>
      </c>
      <c r="B61" s="404">
        <v>1</v>
      </c>
      <c r="C61" s="363" t="s">
        <v>596</v>
      </c>
      <c r="D61" s="363" t="s">
        <v>350</v>
      </c>
      <c r="E61" s="363" t="s">
        <v>447</v>
      </c>
      <c r="F61" s="430" t="s">
        <v>324</v>
      </c>
      <c r="G61" s="363" t="s">
        <v>325</v>
      </c>
      <c r="H61" s="431">
        <v>42490</v>
      </c>
    </row>
    <row r="62" spans="1:8" s="355" customFormat="1" ht="36" x14ac:dyDescent="0.2">
      <c r="A62" s="429" t="s">
        <v>307</v>
      </c>
      <c r="B62" s="404">
        <v>1</v>
      </c>
      <c r="C62" s="363" t="s">
        <v>414</v>
      </c>
      <c r="D62" s="363" t="s">
        <v>557</v>
      </c>
      <c r="E62" s="363" t="s">
        <v>447</v>
      </c>
      <c r="F62" s="364" t="s">
        <v>324</v>
      </c>
      <c r="G62" s="363" t="s">
        <v>325</v>
      </c>
      <c r="H62" s="431">
        <v>42490</v>
      </c>
    </row>
    <row r="63" spans="1:8" s="355" customFormat="1" ht="24" x14ac:dyDescent="0.2">
      <c r="A63" s="429" t="s">
        <v>307</v>
      </c>
      <c r="B63" s="404">
        <v>1</v>
      </c>
      <c r="C63" s="363" t="s">
        <v>409</v>
      </c>
      <c r="D63" s="363" t="s">
        <v>493</v>
      </c>
      <c r="E63" s="363" t="s">
        <v>447</v>
      </c>
      <c r="F63" s="364" t="s">
        <v>324</v>
      </c>
      <c r="G63" s="363" t="s">
        <v>325</v>
      </c>
      <c r="H63" s="431">
        <v>42490</v>
      </c>
    </row>
    <row r="64" spans="1:8" s="355" customFormat="1" ht="12" x14ac:dyDescent="0.2">
      <c r="A64" s="429" t="s">
        <v>307</v>
      </c>
      <c r="B64" s="404">
        <v>1</v>
      </c>
      <c r="C64" s="363" t="s">
        <v>343</v>
      </c>
      <c r="D64" s="363" t="s">
        <v>344</v>
      </c>
      <c r="E64" s="363" t="s">
        <v>447</v>
      </c>
      <c r="F64" s="364" t="s">
        <v>324</v>
      </c>
      <c r="G64" s="363" t="s">
        <v>325</v>
      </c>
      <c r="H64" s="431">
        <v>42490</v>
      </c>
    </row>
    <row r="65" spans="1:8" s="355" customFormat="1" ht="36" x14ac:dyDescent="0.2">
      <c r="A65" s="429" t="s">
        <v>307</v>
      </c>
      <c r="B65" s="404">
        <v>1</v>
      </c>
      <c r="C65" s="363" t="s">
        <v>597</v>
      </c>
      <c r="D65" s="363" t="s">
        <v>494</v>
      </c>
      <c r="E65" s="363" t="s">
        <v>447</v>
      </c>
      <c r="F65" s="364" t="s">
        <v>324</v>
      </c>
      <c r="G65" s="363" t="s">
        <v>325</v>
      </c>
      <c r="H65" s="431">
        <v>42490</v>
      </c>
    </row>
    <row r="66" spans="1:8" s="355" customFormat="1" ht="24" x14ac:dyDescent="0.2">
      <c r="A66" s="429" t="s">
        <v>307</v>
      </c>
      <c r="B66" s="404">
        <v>1</v>
      </c>
      <c r="C66" s="363" t="s">
        <v>346</v>
      </c>
      <c r="D66" s="363" t="s">
        <v>495</v>
      </c>
      <c r="E66" s="363" t="s">
        <v>447</v>
      </c>
      <c r="F66" s="364" t="s">
        <v>324</v>
      </c>
      <c r="G66" s="363" t="s">
        <v>325</v>
      </c>
      <c r="H66" s="431">
        <v>42490</v>
      </c>
    </row>
    <row r="67" spans="1:8" s="355" customFormat="1" ht="42.6" customHeight="1" x14ac:dyDescent="0.2">
      <c r="A67" s="429" t="s">
        <v>307</v>
      </c>
      <c r="B67" s="404">
        <v>1</v>
      </c>
      <c r="C67" s="363" t="s">
        <v>347</v>
      </c>
      <c r="D67" s="363" t="s">
        <v>489</v>
      </c>
      <c r="E67" s="363" t="s">
        <v>447</v>
      </c>
      <c r="F67" s="364" t="s">
        <v>324</v>
      </c>
      <c r="G67" s="363" t="s">
        <v>325</v>
      </c>
      <c r="H67" s="431">
        <v>42490</v>
      </c>
    </row>
    <row r="68" spans="1:8" s="355" customFormat="1" ht="24" x14ac:dyDescent="0.2">
      <c r="A68" s="429" t="s">
        <v>307</v>
      </c>
      <c r="B68" s="404">
        <v>1</v>
      </c>
      <c r="C68" s="363" t="s">
        <v>598</v>
      </c>
      <c r="D68" s="363" t="s">
        <v>496</v>
      </c>
      <c r="E68" s="363" t="s">
        <v>447</v>
      </c>
      <c r="F68" s="364" t="s">
        <v>324</v>
      </c>
      <c r="G68" s="363" t="s">
        <v>325</v>
      </c>
      <c r="H68" s="431">
        <v>42490</v>
      </c>
    </row>
    <row r="69" spans="1:8" s="355" customFormat="1" ht="12" x14ac:dyDescent="0.2">
      <c r="A69" s="429" t="s">
        <v>307</v>
      </c>
      <c r="B69" s="404">
        <v>2</v>
      </c>
      <c r="C69" s="363" t="s">
        <v>404</v>
      </c>
      <c r="D69" s="363" t="s">
        <v>405</v>
      </c>
      <c r="E69" s="363" t="s">
        <v>447</v>
      </c>
      <c r="F69" s="364" t="s">
        <v>324</v>
      </c>
      <c r="G69" s="363" t="s">
        <v>599</v>
      </c>
      <c r="H69" s="431">
        <v>42490</v>
      </c>
    </row>
    <row r="70" spans="1:8" s="355" customFormat="1" ht="36" x14ac:dyDescent="0.2">
      <c r="A70" s="429" t="s">
        <v>307</v>
      </c>
      <c r="B70" s="404">
        <v>2</v>
      </c>
      <c r="C70" s="363" t="s">
        <v>414</v>
      </c>
      <c r="D70" s="363" t="s">
        <v>557</v>
      </c>
      <c r="E70" s="363" t="s">
        <v>447</v>
      </c>
      <c r="F70" s="364" t="s">
        <v>324</v>
      </c>
      <c r="G70" s="363" t="s">
        <v>599</v>
      </c>
      <c r="H70" s="431">
        <v>42490</v>
      </c>
    </row>
    <row r="71" spans="1:8" s="355" customFormat="1" ht="24" x14ac:dyDescent="0.2">
      <c r="A71" s="429" t="s">
        <v>307</v>
      </c>
      <c r="B71" s="404">
        <v>2</v>
      </c>
      <c r="C71" s="363" t="s">
        <v>409</v>
      </c>
      <c r="D71" s="363" t="s">
        <v>493</v>
      </c>
      <c r="E71" s="363" t="s">
        <v>447</v>
      </c>
      <c r="F71" s="364" t="s">
        <v>324</v>
      </c>
      <c r="G71" s="363" t="s">
        <v>599</v>
      </c>
      <c r="H71" s="431">
        <v>42490</v>
      </c>
    </row>
    <row r="72" spans="1:8" s="355" customFormat="1" ht="24" x14ac:dyDescent="0.2">
      <c r="A72" s="429" t="s">
        <v>307</v>
      </c>
      <c r="B72" s="404">
        <v>2</v>
      </c>
      <c r="C72" s="363" t="s">
        <v>343</v>
      </c>
      <c r="D72" s="363" t="s">
        <v>407</v>
      </c>
      <c r="E72" s="363" t="s">
        <v>447</v>
      </c>
      <c r="F72" s="364" t="s">
        <v>324</v>
      </c>
      <c r="G72" s="363" t="s">
        <v>599</v>
      </c>
      <c r="H72" s="431">
        <v>42490</v>
      </c>
    </row>
    <row r="73" spans="1:8" s="355" customFormat="1" ht="24" x14ac:dyDescent="0.2">
      <c r="A73" s="429" t="s">
        <v>307</v>
      </c>
      <c r="B73" s="404">
        <v>2</v>
      </c>
      <c r="C73" s="363" t="s">
        <v>346</v>
      </c>
      <c r="D73" s="363" t="s">
        <v>558</v>
      </c>
      <c r="E73" s="363" t="s">
        <v>447</v>
      </c>
      <c r="F73" s="364" t="s">
        <v>324</v>
      </c>
      <c r="G73" s="363" t="s">
        <v>599</v>
      </c>
      <c r="H73" s="431">
        <v>42490</v>
      </c>
    </row>
    <row r="74" spans="1:8" s="355" customFormat="1" ht="24" x14ac:dyDescent="0.2">
      <c r="A74" s="429" t="s">
        <v>307</v>
      </c>
      <c r="B74" s="404">
        <v>2</v>
      </c>
      <c r="C74" s="363" t="s">
        <v>385</v>
      </c>
      <c r="D74" s="363" t="s">
        <v>497</v>
      </c>
      <c r="E74" s="363" t="s">
        <v>447</v>
      </c>
      <c r="F74" s="364" t="s">
        <v>324</v>
      </c>
      <c r="G74" s="363" t="s">
        <v>599</v>
      </c>
      <c r="H74" s="431">
        <v>42490</v>
      </c>
    </row>
    <row r="75" spans="1:8" s="355" customFormat="1" ht="12" x14ac:dyDescent="0.2">
      <c r="A75" s="429" t="s">
        <v>307</v>
      </c>
      <c r="B75" s="404">
        <v>2</v>
      </c>
      <c r="C75" s="363" t="s">
        <v>356</v>
      </c>
      <c r="D75" s="363" t="s">
        <v>406</v>
      </c>
      <c r="E75" s="363" t="s">
        <v>447</v>
      </c>
      <c r="F75" s="364" t="s">
        <v>324</v>
      </c>
      <c r="G75" s="363" t="s">
        <v>599</v>
      </c>
      <c r="H75" s="431">
        <v>42490</v>
      </c>
    </row>
    <row r="76" spans="1:8" s="355" customFormat="1" ht="12" x14ac:dyDescent="0.2">
      <c r="A76" s="429" t="s">
        <v>307</v>
      </c>
      <c r="B76" s="404">
        <v>2</v>
      </c>
      <c r="C76" s="363" t="s">
        <v>504</v>
      </c>
      <c r="D76" s="363" t="s">
        <v>411</v>
      </c>
      <c r="E76" s="363" t="s">
        <v>447</v>
      </c>
      <c r="F76" s="364" t="s">
        <v>324</v>
      </c>
      <c r="G76" s="363" t="s">
        <v>599</v>
      </c>
      <c r="H76" s="431">
        <v>42490</v>
      </c>
    </row>
    <row r="77" spans="1:8" s="355" customFormat="1" ht="24" x14ac:dyDescent="0.2">
      <c r="A77" s="429" t="s">
        <v>307</v>
      </c>
      <c r="B77" s="404">
        <v>2</v>
      </c>
      <c r="C77" s="363" t="s">
        <v>347</v>
      </c>
      <c r="D77" s="363" t="s">
        <v>489</v>
      </c>
      <c r="E77" s="363" t="s">
        <v>447</v>
      </c>
      <c r="F77" s="364" t="s">
        <v>324</v>
      </c>
      <c r="G77" s="363" t="s">
        <v>599</v>
      </c>
      <c r="H77" s="431">
        <v>42490</v>
      </c>
    </row>
    <row r="78" spans="1:8" s="355" customFormat="1" ht="36" x14ac:dyDescent="0.2">
      <c r="A78" s="429" t="s">
        <v>307</v>
      </c>
      <c r="B78" s="404">
        <v>2</v>
      </c>
      <c r="C78" s="363" t="s">
        <v>498</v>
      </c>
      <c r="D78" s="363" t="s">
        <v>499</v>
      </c>
      <c r="E78" s="363" t="s">
        <v>447</v>
      </c>
      <c r="F78" s="364" t="s">
        <v>324</v>
      </c>
      <c r="G78" s="363" t="s">
        <v>599</v>
      </c>
      <c r="H78" s="431">
        <v>42490</v>
      </c>
    </row>
    <row r="79" spans="1:8" s="355" customFormat="1" ht="24" x14ac:dyDescent="0.2">
      <c r="A79" s="429" t="s">
        <v>307</v>
      </c>
      <c r="B79" s="404">
        <v>2</v>
      </c>
      <c r="C79" s="363" t="s">
        <v>343</v>
      </c>
      <c r="D79" s="363" t="s">
        <v>408</v>
      </c>
      <c r="E79" s="363" t="s">
        <v>447</v>
      </c>
      <c r="F79" s="364" t="s">
        <v>324</v>
      </c>
      <c r="G79" s="363" t="s">
        <v>599</v>
      </c>
      <c r="H79" s="431">
        <v>42490</v>
      </c>
    </row>
    <row r="80" spans="1:8" s="355" customFormat="1" ht="24" x14ac:dyDescent="0.2">
      <c r="A80" s="429" t="s">
        <v>307</v>
      </c>
      <c r="B80" s="404">
        <v>2</v>
      </c>
      <c r="C80" s="363" t="s">
        <v>378</v>
      </c>
      <c r="D80" s="363" t="s">
        <v>410</v>
      </c>
      <c r="E80" s="363" t="s">
        <v>447</v>
      </c>
      <c r="F80" s="364" t="s">
        <v>324</v>
      </c>
      <c r="G80" s="363" t="s">
        <v>599</v>
      </c>
      <c r="H80" s="431">
        <v>42490</v>
      </c>
    </row>
    <row r="81" spans="1:9" s="355" customFormat="1" ht="12" x14ac:dyDescent="0.2">
      <c r="A81" s="429" t="s">
        <v>307</v>
      </c>
      <c r="B81" s="404">
        <v>3</v>
      </c>
      <c r="C81" s="363" t="s">
        <v>378</v>
      </c>
      <c r="D81" s="363" t="s">
        <v>458</v>
      </c>
      <c r="E81" s="363" t="s">
        <v>323</v>
      </c>
      <c r="F81" s="364" t="s">
        <v>324</v>
      </c>
      <c r="G81" s="363" t="s">
        <v>446</v>
      </c>
      <c r="H81" s="431">
        <v>42490</v>
      </c>
    </row>
    <row r="82" spans="1:9" s="355" customFormat="1" ht="24" x14ac:dyDescent="0.2">
      <c r="A82" s="379" t="s">
        <v>351</v>
      </c>
      <c r="B82" s="432">
        <v>1</v>
      </c>
      <c r="C82" s="406" t="s">
        <v>362</v>
      </c>
      <c r="D82" s="406" t="s">
        <v>363</v>
      </c>
      <c r="E82" s="406" t="s">
        <v>447</v>
      </c>
      <c r="F82" s="380" t="s">
        <v>324</v>
      </c>
      <c r="G82" s="406" t="s">
        <v>325</v>
      </c>
      <c r="H82" s="433">
        <v>42490</v>
      </c>
      <c r="I82" s="361"/>
    </row>
    <row r="83" spans="1:9" s="355" customFormat="1" ht="24" x14ac:dyDescent="0.2">
      <c r="A83" s="379" t="s">
        <v>351</v>
      </c>
      <c r="B83" s="432">
        <v>1</v>
      </c>
      <c r="C83" s="406" t="s">
        <v>352</v>
      </c>
      <c r="D83" s="406" t="s">
        <v>502</v>
      </c>
      <c r="E83" s="406" t="s">
        <v>447</v>
      </c>
      <c r="F83" s="380" t="s">
        <v>324</v>
      </c>
      <c r="G83" s="406" t="s">
        <v>325</v>
      </c>
      <c r="H83" s="433">
        <v>42490</v>
      </c>
      <c r="I83" s="361"/>
    </row>
    <row r="84" spans="1:9" s="355" customFormat="1" ht="24" x14ac:dyDescent="0.2">
      <c r="A84" s="379" t="s">
        <v>351</v>
      </c>
      <c r="B84" s="432">
        <v>1</v>
      </c>
      <c r="C84" s="406" t="s">
        <v>352</v>
      </c>
      <c r="D84" s="406" t="s">
        <v>353</v>
      </c>
      <c r="E84" s="406" t="s">
        <v>447</v>
      </c>
      <c r="F84" s="380" t="s">
        <v>324</v>
      </c>
      <c r="G84" s="406" t="s">
        <v>325</v>
      </c>
      <c r="H84" s="433">
        <v>42490</v>
      </c>
      <c r="I84" s="361"/>
    </row>
    <row r="85" spans="1:9" s="355" customFormat="1" ht="24" x14ac:dyDescent="0.2">
      <c r="A85" s="379" t="s">
        <v>351</v>
      </c>
      <c r="B85" s="432">
        <v>1</v>
      </c>
      <c r="C85" s="406" t="s">
        <v>358</v>
      </c>
      <c r="D85" s="406" t="s">
        <v>359</v>
      </c>
      <c r="E85" s="406" t="s">
        <v>447</v>
      </c>
      <c r="F85" s="380" t="s">
        <v>324</v>
      </c>
      <c r="G85" s="406" t="s">
        <v>325</v>
      </c>
      <c r="H85" s="433">
        <v>42490</v>
      </c>
      <c r="I85" s="361"/>
    </row>
    <row r="86" spans="1:9" s="355" customFormat="1" ht="24" x14ac:dyDescent="0.2">
      <c r="A86" s="379" t="s">
        <v>351</v>
      </c>
      <c r="B86" s="432">
        <v>1</v>
      </c>
      <c r="C86" s="406" t="s">
        <v>600</v>
      </c>
      <c r="D86" s="406" t="s">
        <v>503</v>
      </c>
      <c r="E86" s="406" t="s">
        <v>447</v>
      </c>
      <c r="F86" s="380" t="s">
        <v>324</v>
      </c>
      <c r="G86" s="406" t="s">
        <v>325</v>
      </c>
      <c r="H86" s="433">
        <v>42490</v>
      </c>
      <c r="I86" s="361"/>
    </row>
    <row r="87" spans="1:9" s="355" customFormat="1" ht="24" x14ac:dyDescent="0.2">
      <c r="A87" s="379" t="s">
        <v>351</v>
      </c>
      <c r="B87" s="432">
        <v>1</v>
      </c>
      <c r="C87" s="406" t="s">
        <v>354</v>
      </c>
      <c r="D87" s="406" t="s">
        <v>355</v>
      </c>
      <c r="E87" s="406" t="s">
        <v>447</v>
      </c>
      <c r="F87" s="380" t="s">
        <v>324</v>
      </c>
      <c r="G87" s="406" t="s">
        <v>325</v>
      </c>
      <c r="H87" s="433">
        <v>42490</v>
      </c>
      <c r="I87" s="361"/>
    </row>
    <row r="88" spans="1:9" s="355" customFormat="1" ht="24" x14ac:dyDescent="0.2">
      <c r="A88" s="379" t="s">
        <v>351</v>
      </c>
      <c r="B88" s="432">
        <v>2</v>
      </c>
      <c r="C88" s="406" t="s">
        <v>362</v>
      </c>
      <c r="D88" s="406" t="s">
        <v>363</v>
      </c>
      <c r="E88" s="406" t="s">
        <v>447</v>
      </c>
      <c r="F88" s="380" t="s">
        <v>324</v>
      </c>
      <c r="G88" s="406" t="s">
        <v>397</v>
      </c>
      <c r="H88" s="433">
        <v>42490</v>
      </c>
      <c r="I88" s="361"/>
    </row>
    <row r="89" spans="1:9" s="355" customFormat="1" ht="24" x14ac:dyDescent="0.2">
      <c r="A89" s="379" t="s">
        <v>351</v>
      </c>
      <c r="B89" s="432">
        <v>2</v>
      </c>
      <c r="C89" s="406" t="s">
        <v>356</v>
      </c>
      <c r="D89" s="406" t="s">
        <v>416</v>
      </c>
      <c r="E89" s="406" t="s">
        <v>447</v>
      </c>
      <c r="F89" s="380" t="s">
        <v>324</v>
      </c>
      <c r="G89" s="406" t="s">
        <v>397</v>
      </c>
      <c r="H89" s="433">
        <v>42490</v>
      </c>
      <c r="I89" s="361"/>
    </row>
    <row r="90" spans="1:9" s="355" customFormat="1" ht="24" x14ac:dyDescent="0.2">
      <c r="A90" s="379" t="s">
        <v>351</v>
      </c>
      <c r="B90" s="432">
        <v>2</v>
      </c>
      <c r="C90" s="406" t="s">
        <v>358</v>
      </c>
      <c r="D90" s="406" t="s">
        <v>419</v>
      </c>
      <c r="E90" s="406" t="s">
        <v>447</v>
      </c>
      <c r="F90" s="380" t="s">
        <v>324</v>
      </c>
      <c r="G90" s="406" t="s">
        <v>397</v>
      </c>
      <c r="H90" s="433">
        <v>42490</v>
      </c>
      <c r="I90" s="361"/>
    </row>
    <row r="91" spans="1:9" s="355" customFormat="1" ht="24" x14ac:dyDescent="0.2">
      <c r="A91" s="379" t="s">
        <v>351</v>
      </c>
      <c r="B91" s="432">
        <v>2</v>
      </c>
      <c r="C91" s="406" t="s">
        <v>417</v>
      </c>
      <c r="D91" s="406" t="s">
        <v>418</v>
      </c>
      <c r="E91" s="406" t="s">
        <v>447</v>
      </c>
      <c r="F91" s="380" t="s">
        <v>324</v>
      </c>
      <c r="G91" s="406" t="s">
        <v>397</v>
      </c>
      <c r="H91" s="433">
        <v>42490</v>
      </c>
      <c r="I91" s="361"/>
    </row>
    <row r="92" spans="1:9" s="355" customFormat="1" ht="24" x14ac:dyDescent="0.2">
      <c r="A92" s="379" t="s">
        <v>351</v>
      </c>
      <c r="B92" s="432">
        <v>2</v>
      </c>
      <c r="C92" s="406" t="s">
        <v>360</v>
      </c>
      <c r="D92" s="406" t="s">
        <v>420</v>
      </c>
      <c r="E92" s="406" t="s">
        <v>447</v>
      </c>
      <c r="F92" s="380" t="s">
        <v>324</v>
      </c>
      <c r="G92" s="406" t="s">
        <v>397</v>
      </c>
      <c r="H92" s="433">
        <v>42490</v>
      </c>
      <c r="I92" s="361"/>
    </row>
    <row r="93" spans="1:9" s="355" customFormat="1" ht="24" x14ac:dyDescent="0.2">
      <c r="A93" s="379" t="s">
        <v>351</v>
      </c>
      <c r="B93" s="432">
        <v>2</v>
      </c>
      <c r="C93" s="406" t="s">
        <v>504</v>
      </c>
      <c r="D93" s="406" t="s">
        <v>505</v>
      </c>
      <c r="E93" s="406" t="s">
        <v>447</v>
      </c>
      <c r="F93" s="380" t="s">
        <v>324</v>
      </c>
      <c r="G93" s="406" t="s">
        <v>397</v>
      </c>
      <c r="H93" s="433">
        <v>42490</v>
      </c>
      <c r="I93" s="361"/>
    </row>
    <row r="94" spans="1:9" s="355" customFormat="1" ht="24" x14ac:dyDescent="0.2">
      <c r="A94" s="379" t="s">
        <v>351</v>
      </c>
      <c r="B94" s="432">
        <v>2</v>
      </c>
      <c r="C94" s="406" t="s">
        <v>352</v>
      </c>
      <c r="D94" s="406" t="s">
        <v>412</v>
      </c>
      <c r="E94" s="406" t="s">
        <v>447</v>
      </c>
      <c r="F94" s="380" t="s">
        <v>324</v>
      </c>
      <c r="G94" s="406" t="s">
        <v>397</v>
      </c>
      <c r="H94" s="433">
        <v>42490</v>
      </c>
      <c r="I94" s="361"/>
    </row>
    <row r="95" spans="1:9" s="355" customFormat="1" ht="24" x14ac:dyDescent="0.2">
      <c r="A95" s="379" t="s">
        <v>351</v>
      </c>
      <c r="B95" s="432">
        <v>2</v>
      </c>
      <c r="C95" s="406" t="s">
        <v>352</v>
      </c>
      <c r="D95" s="406" t="s">
        <v>413</v>
      </c>
      <c r="E95" s="406" t="s">
        <v>447</v>
      </c>
      <c r="F95" s="380" t="s">
        <v>324</v>
      </c>
      <c r="G95" s="406" t="s">
        <v>397</v>
      </c>
      <c r="H95" s="433">
        <v>42490</v>
      </c>
      <c r="I95" s="361"/>
    </row>
    <row r="96" spans="1:9" s="355" customFormat="1" ht="24" x14ac:dyDescent="0.2">
      <c r="A96" s="379" t="s">
        <v>351</v>
      </c>
      <c r="B96" s="432">
        <v>2</v>
      </c>
      <c r="C96" s="406" t="s">
        <v>414</v>
      </c>
      <c r="D96" s="406" t="s">
        <v>415</v>
      </c>
      <c r="E96" s="406" t="s">
        <v>447</v>
      </c>
      <c r="F96" s="380" t="s">
        <v>324</v>
      </c>
      <c r="G96" s="406" t="s">
        <v>397</v>
      </c>
      <c r="H96" s="433">
        <v>42490</v>
      </c>
      <c r="I96" s="361"/>
    </row>
    <row r="97" spans="1:9" s="355" customFormat="1" ht="24" x14ac:dyDescent="0.2">
      <c r="A97" s="379" t="s">
        <v>351</v>
      </c>
      <c r="B97" s="432">
        <v>2</v>
      </c>
      <c r="C97" s="406" t="s">
        <v>354</v>
      </c>
      <c r="D97" s="406" t="s">
        <v>355</v>
      </c>
      <c r="E97" s="406" t="s">
        <v>447</v>
      </c>
      <c r="F97" s="380" t="s">
        <v>324</v>
      </c>
      <c r="G97" s="406" t="s">
        <v>397</v>
      </c>
      <c r="H97" s="433">
        <v>42490</v>
      </c>
      <c r="I97" s="361"/>
    </row>
    <row r="98" spans="1:9" s="355" customFormat="1" ht="24" x14ac:dyDescent="0.2">
      <c r="A98" s="379" t="s">
        <v>351</v>
      </c>
      <c r="B98" s="432">
        <v>3</v>
      </c>
      <c r="C98" s="406" t="s">
        <v>507</v>
      </c>
      <c r="D98" s="406" t="s">
        <v>508</v>
      </c>
      <c r="E98" s="406" t="s">
        <v>447</v>
      </c>
      <c r="F98" s="380" t="s">
        <v>324</v>
      </c>
      <c r="G98" s="406" t="s">
        <v>446</v>
      </c>
      <c r="H98" s="433">
        <v>42490</v>
      </c>
      <c r="I98" s="361"/>
    </row>
    <row r="99" spans="1:9" s="355" customFormat="1" ht="24" x14ac:dyDescent="0.2">
      <c r="A99" s="379" t="s">
        <v>351</v>
      </c>
      <c r="B99" s="432">
        <v>3</v>
      </c>
      <c r="C99" s="406" t="s">
        <v>509</v>
      </c>
      <c r="D99" s="406" t="s">
        <v>510</v>
      </c>
      <c r="E99" s="406" t="s">
        <v>447</v>
      </c>
      <c r="F99" s="380" t="s">
        <v>324</v>
      </c>
      <c r="G99" s="406" t="s">
        <v>446</v>
      </c>
      <c r="H99" s="433">
        <v>42490</v>
      </c>
      <c r="I99" s="361"/>
    </row>
    <row r="100" spans="1:9" ht="36" x14ac:dyDescent="0.25">
      <c r="A100" s="333" t="s">
        <v>310</v>
      </c>
      <c r="B100" s="434">
        <v>1</v>
      </c>
      <c r="C100" s="435" t="s">
        <v>601</v>
      </c>
      <c r="D100" s="435" t="s">
        <v>370</v>
      </c>
      <c r="E100" s="382" t="s">
        <v>447</v>
      </c>
      <c r="F100" s="382" t="s">
        <v>324</v>
      </c>
      <c r="G100" s="435" t="s">
        <v>325</v>
      </c>
      <c r="H100" s="436">
        <v>42490</v>
      </c>
      <c r="I100" s="437"/>
    </row>
    <row r="101" spans="1:9" ht="24" x14ac:dyDescent="0.25">
      <c r="A101" s="333" t="s">
        <v>310</v>
      </c>
      <c r="B101" s="434">
        <v>1</v>
      </c>
      <c r="C101" s="435" t="s">
        <v>368</v>
      </c>
      <c r="D101" s="435" t="s">
        <v>429</v>
      </c>
      <c r="E101" s="382" t="s">
        <v>447</v>
      </c>
      <c r="F101" s="382" t="s">
        <v>324</v>
      </c>
      <c r="G101" s="435" t="s">
        <v>325</v>
      </c>
      <c r="H101" s="436">
        <v>42490</v>
      </c>
      <c r="I101" s="437"/>
    </row>
    <row r="102" spans="1:9" ht="24" x14ac:dyDescent="0.25">
      <c r="A102" s="333" t="s">
        <v>310</v>
      </c>
      <c r="B102" s="434">
        <v>1</v>
      </c>
      <c r="C102" s="435" t="s">
        <v>368</v>
      </c>
      <c r="D102" s="435" t="s">
        <v>369</v>
      </c>
      <c r="E102" s="382" t="s">
        <v>447</v>
      </c>
      <c r="F102" s="382" t="s">
        <v>324</v>
      </c>
      <c r="G102" s="435" t="s">
        <v>325</v>
      </c>
      <c r="H102" s="436">
        <v>42490</v>
      </c>
      <c r="I102" s="437"/>
    </row>
    <row r="103" spans="1:9" ht="24" x14ac:dyDescent="0.25">
      <c r="A103" s="333" t="s">
        <v>310</v>
      </c>
      <c r="B103" s="434">
        <v>1</v>
      </c>
      <c r="C103" s="435" t="s">
        <v>602</v>
      </c>
      <c r="D103" s="435" t="s">
        <v>514</v>
      </c>
      <c r="E103" s="382" t="s">
        <v>447</v>
      </c>
      <c r="F103" s="382" t="s">
        <v>324</v>
      </c>
      <c r="G103" s="435" t="s">
        <v>325</v>
      </c>
      <c r="H103" s="436">
        <v>42490</v>
      </c>
      <c r="I103" s="437"/>
    </row>
    <row r="104" spans="1:9" ht="24" x14ac:dyDescent="0.25">
      <c r="A104" s="333" t="s">
        <v>310</v>
      </c>
      <c r="B104" s="434">
        <v>1</v>
      </c>
      <c r="C104" s="435" t="s">
        <v>603</v>
      </c>
      <c r="D104" s="435" t="s">
        <v>538</v>
      </c>
      <c r="E104" s="382" t="s">
        <v>447</v>
      </c>
      <c r="F104" s="382" t="s">
        <v>324</v>
      </c>
      <c r="G104" s="435" t="s">
        <v>325</v>
      </c>
      <c r="H104" s="436">
        <v>42490</v>
      </c>
      <c r="I104" s="437"/>
    </row>
    <row r="105" spans="1:9" ht="24" x14ac:dyDescent="0.25">
      <c r="A105" s="333" t="s">
        <v>310</v>
      </c>
      <c r="B105" s="434">
        <v>1</v>
      </c>
      <c r="C105" s="435" t="s">
        <v>364</v>
      </c>
      <c r="D105" s="435" t="s">
        <v>365</v>
      </c>
      <c r="E105" s="382" t="s">
        <v>447</v>
      </c>
      <c r="F105" s="382" t="s">
        <v>324</v>
      </c>
      <c r="G105" s="435" t="s">
        <v>325</v>
      </c>
      <c r="H105" s="436">
        <v>42490</v>
      </c>
      <c r="I105" s="437"/>
    </row>
    <row r="106" spans="1:9" ht="24" x14ac:dyDescent="0.25">
      <c r="A106" s="333" t="s">
        <v>310</v>
      </c>
      <c r="B106" s="434">
        <v>1</v>
      </c>
      <c r="C106" s="435" t="s">
        <v>422</v>
      </c>
      <c r="D106" s="435" t="s">
        <v>423</v>
      </c>
      <c r="E106" s="382" t="s">
        <v>447</v>
      </c>
      <c r="F106" s="382" t="s">
        <v>324</v>
      </c>
      <c r="G106" s="435" t="s">
        <v>325</v>
      </c>
      <c r="H106" s="436">
        <v>42490</v>
      </c>
      <c r="I106" s="437"/>
    </row>
    <row r="107" spans="1:9" ht="29.45" customHeight="1" x14ac:dyDescent="0.25">
      <c r="A107" s="333" t="s">
        <v>310</v>
      </c>
      <c r="B107" s="434">
        <v>1</v>
      </c>
      <c r="C107" s="435" t="s">
        <v>604</v>
      </c>
      <c r="D107" s="435" t="s">
        <v>515</v>
      </c>
      <c r="E107" s="382" t="s">
        <v>447</v>
      </c>
      <c r="F107" s="382" t="s">
        <v>324</v>
      </c>
      <c r="G107" s="435" t="s">
        <v>325</v>
      </c>
      <c r="H107" s="436">
        <v>42490</v>
      </c>
      <c r="I107" s="437"/>
    </row>
    <row r="108" spans="1:9" ht="24" x14ac:dyDescent="0.25">
      <c r="A108" s="333" t="s">
        <v>310</v>
      </c>
      <c r="B108" s="434">
        <v>1</v>
      </c>
      <c r="C108" s="435" t="s">
        <v>366</v>
      </c>
      <c r="D108" s="435" t="s">
        <v>516</v>
      </c>
      <c r="E108" s="382" t="s">
        <v>447</v>
      </c>
      <c r="F108" s="382" t="s">
        <v>324</v>
      </c>
      <c r="G108" s="435" t="s">
        <v>325</v>
      </c>
      <c r="H108" s="436">
        <v>42490</v>
      </c>
      <c r="I108" s="437"/>
    </row>
    <row r="109" spans="1:9" ht="24" x14ac:dyDescent="0.25">
      <c r="A109" s="333" t="s">
        <v>310</v>
      </c>
      <c r="B109" s="434">
        <v>1</v>
      </c>
      <c r="C109" s="435" t="s">
        <v>422</v>
      </c>
      <c r="D109" s="435" t="s">
        <v>483</v>
      </c>
      <c r="E109" s="382" t="s">
        <v>447</v>
      </c>
      <c r="F109" s="382" t="s">
        <v>324</v>
      </c>
      <c r="G109" s="435" t="s">
        <v>325</v>
      </c>
      <c r="H109" s="436">
        <v>42490</v>
      </c>
      <c r="I109" s="437"/>
    </row>
    <row r="110" spans="1:9" ht="24" x14ac:dyDescent="0.25">
      <c r="A110" s="333" t="s">
        <v>310</v>
      </c>
      <c r="B110" s="434">
        <v>1</v>
      </c>
      <c r="C110" s="435" t="s">
        <v>366</v>
      </c>
      <c r="D110" s="435" t="s">
        <v>367</v>
      </c>
      <c r="E110" s="382" t="s">
        <v>447</v>
      </c>
      <c r="F110" s="382" t="s">
        <v>324</v>
      </c>
      <c r="G110" s="435" t="s">
        <v>325</v>
      </c>
      <c r="H110" s="436">
        <v>42490</v>
      </c>
      <c r="I110" s="437"/>
    </row>
    <row r="111" spans="1:9" ht="36" x14ac:dyDescent="0.25">
      <c r="A111" s="333" t="s">
        <v>310</v>
      </c>
      <c r="B111" s="434">
        <v>2</v>
      </c>
      <c r="C111" s="435" t="s">
        <v>414</v>
      </c>
      <c r="D111" s="435" t="s">
        <v>421</v>
      </c>
      <c r="E111" s="382" t="s">
        <v>447</v>
      </c>
      <c r="F111" s="382" t="s">
        <v>324</v>
      </c>
      <c r="G111" s="435" t="s">
        <v>397</v>
      </c>
      <c r="H111" s="436">
        <v>42490</v>
      </c>
      <c r="I111" s="437"/>
    </row>
    <row r="112" spans="1:9" ht="24" x14ac:dyDescent="0.25">
      <c r="A112" s="333" t="s">
        <v>310</v>
      </c>
      <c r="B112" s="434">
        <v>2</v>
      </c>
      <c r="C112" s="435" t="s">
        <v>368</v>
      </c>
      <c r="D112" s="435" t="s">
        <v>429</v>
      </c>
      <c r="E112" s="382" t="s">
        <v>447</v>
      </c>
      <c r="F112" s="382" t="s">
        <v>324</v>
      </c>
      <c r="G112" s="435" t="s">
        <v>397</v>
      </c>
      <c r="H112" s="436">
        <v>42490</v>
      </c>
      <c r="I112" s="437"/>
    </row>
    <row r="113" spans="1:9" ht="24" x14ac:dyDescent="0.25">
      <c r="A113" s="333" t="s">
        <v>310</v>
      </c>
      <c r="B113" s="434">
        <v>2</v>
      </c>
      <c r="C113" s="435" t="s">
        <v>422</v>
      </c>
      <c r="D113" s="435" t="s">
        <v>517</v>
      </c>
      <c r="E113" s="382" t="s">
        <v>447</v>
      </c>
      <c r="F113" s="382" t="s">
        <v>324</v>
      </c>
      <c r="G113" s="435" t="s">
        <v>397</v>
      </c>
      <c r="H113" s="436">
        <v>42490</v>
      </c>
      <c r="I113" s="437"/>
    </row>
    <row r="114" spans="1:9" ht="24" x14ac:dyDescent="0.25">
      <c r="A114" s="333" t="s">
        <v>310</v>
      </c>
      <c r="B114" s="434">
        <v>2</v>
      </c>
      <c r="C114" s="435" t="s">
        <v>364</v>
      </c>
      <c r="D114" s="435" t="s">
        <v>365</v>
      </c>
      <c r="E114" s="382" t="s">
        <v>447</v>
      </c>
      <c r="F114" s="382" t="s">
        <v>324</v>
      </c>
      <c r="G114" s="435" t="s">
        <v>397</v>
      </c>
      <c r="H114" s="436">
        <v>42490</v>
      </c>
      <c r="I114" s="437"/>
    </row>
    <row r="115" spans="1:9" ht="24" x14ac:dyDescent="0.25">
      <c r="A115" s="333" t="s">
        <v>310</v>
      </c>
      <c r="B115" s="434">
        <v>2</v>
      </c>
      <c r="C115" s="435" t="s">
        <v>422</v>
      </c>
      <c r="D115" s="435" t="s">
        <v>423</v>
      </c>
      <c r="E115" s="382" t="s">
        <v>447</v>
      </c>
      <c r="F115" s="382" t="s">
        <v>324</v>
      </c>
      <c r="G115" s="435" t="s">
        <v>397</v>
      </c>
      <c r="H115" s="436">
        <v>42490</v>
      </c>
      <c r="I115" s="437"/>
    </row>
    <row r="116" spans="1:9" ht="24" x14ac:dyDescent="0.25">
      <c r="A116" s="333" t="s">
        <v>310</v>
      </c>
      <c r="B116" s="434">
        <v>2</v>
      </c>
      <c r="C116" s="435" t="s">
        <v>422</v>
      </c>
      <c r="D116" s="435" t="s">
        <v>566</v>
      </c>
      <c r="E116" s="382" t="s">
        <v>447</v>
      </c>
      <c r="F116" s="382" t="s">
        <v>324</v>
      </c>
      <c r="G116" s="435" t="s">
        <v>397</v>
      </c>
      <c r="H116" s="436">
        <v>42490</v>
      </c>
      <c r="I116" s="437"/>
    </row>
    <row r="117" spans="1:9" ht="24" x14ac:dyDescent="0.25">
      <c r="A117" s="333" t="s">
        <v>310</v>
      </c>
      <c r="B117" s="434">
        <v>2</v>
      </c>
      <c r="C117" s="435" t="s">
        <v>366</v>
      </c>
      <c r="D117" s="435" t="s">
        <v>427</v>
      </c>
      <c r="E117" s="382" t="s">
        <v>447</v>
      </c>
      <c r="F117" s="382" t="s">
        <v>324</v>
      </c>
      <c r="G117" s="435" t="s">
        <v>397</v>
      </c>
      <c r="H117" s="436">
        <v>42490</v>
      </c>
      <c r="I117" s="437"/>
    </row>
    <row r="118" spans="1:9" ht="24" x14ac:dyDescent="0.25">
      <c r="A118" s="333" t="s">
        <v>310</v>
      </c>
      <c r="B118" s="434">
        <v>2</v>
      </c>
      <c r="C118" s="435" t="s">
        <v>422</v>
      </c>
      <c r="D118" s="435" t="s">
        <v>424</v>
      </c>
      <c r="E118" s="382" t="s">
        <v>447</v>
      </c>
      <c r="F118" s="382" t="s">
        <v>324</v>
      </c>
      <c r="G118" s="435" t="s">
        <v>397</v>
      </c>
      <c r="H118" s="436">
        <v>42490</v>
      </c>
      <c r="I118" s="437"/>
    </row>
    <row r="119" spans="1:9" ht="36" x14ac:dyDescent="0.25">
      <c r="A119" s="333" t="s">
        <v>310</v>
      </c>
      <c r="B119" s="434">
        <v>2</v>
      </c>
      <c r="C119" s="435" t="s">
        <v>422</v>
      </c>
      <c r="D119" s="435" t="s">
        <v>425</v>
      </c>
      <c r="E119" s="382" t="s">
        <v>447</v>
      </c>
      <c r="F119" s="382" t="s">
        <v>324</v>
      </c>
      <c r="G119" s="435" t="s">
        <v>397</v>
      </c>
      <c r="H119" s="436">
        <v>42490</v>
      </c>
      <c r="I119" s="437"/>
    </row>
    <row r="120" spans="1:9" ht="24" x14ac:dyDescent="0.25">
      <c r="A120" s="333" t="s">
        <v>310</v>
      </c>
      <c r="B120" s="434">
        <v>2</v>
      </c>
      <c r="C120" s="435" t="s">
        <v>605</v>
      </c>
      <c r="D120" s="435" t="s">
        <v>430</v>
      </c>
      <c r="E120" s="382" t="s">
        <v>447</v>
      </c>
      <c r="F120" s="382" t="s">
        <v>324</v>
      </c>
      <c r="G120" s="435" t="s">
        <v>397</v>
      </c>
      <c r="H120" s="436">
        <v>42490</v>
      </c>
      <c r="I120" s="437"/>
    </row>
    <row r="121" spans="1:9" ht="24" x14ac:dyDescent="0.25">
      <c r="A121" s="333" t="s">
        <v>310</v>
      </c>
      <c r="B121" s="434">
        <v>2</v>
      </c>
      <c r="C121" s="435" t="s">
        <v>422</v>
      </c>
      <c r="D121" s="435" t="s">
        <v>426</v>
      </c>
      <c r="E121" s="382" t="s">
        <v>447</v>
      </c>
      <c r="F121" s="382" t="s">
        <v>324</v>
      </c>
      <c r="G121" s="435" t="s">
        <v>397</v>
      </c>
      <c r="H121" s="436">
        <v>42490</v>
      </c>
      <c r="I121" s="437"/>
    </row>
    <row r="122" spans="1:9" ht="24" x14ac:dyDescent="0.25">
      <c r="A122" s="333" t="s">
        <v>310</v>
      </c>
      <c r="B122" s="434">
        <v>2</v>
      </c>
      <c r="C122" s="435" t="s">
        <v>366</v>
      </c>
      <c r="D122" s="435" t="s">
        <v>428</v>
      </c>
      <c r="E122" s="382" t="s">
        <v>447</v>
      </c>
      <c r="F122" s="382" t="s">
        <v>324</v>
      </c>
      <c r="G122" s="435" t="s">
        <v>397</v>
      </c>
      <c r="H122" s="436">
        <v>42490</v>
      </c>
      <c r="I122" s="437"/>
    </row>
    <row r="123" spans="1:9" ht="24" x14ac:dyDescent="0.25">
      <c r="A123" s="384" t="s">
        <v>312</v>
      </c>
      <c r="B123" s="411">
        <v>1</v>
      </c>
      <c r="C123" s="411" t="s">
        <v>374</v>
      </c>
      <c r="D123" s="411" t="s">
        <v>540</v>
      </c>
      <c r="E123" s="385" t="s">
        <v>323</v>
      </c>
      <c r="F123" s="385" t="s">
        <v>324</v>
      </c>
      <c r="G123" s="385" t="s">
        <v>325</v>
      </c>
      <c r="H123" s="438">
        <v>42661</v>
      </c>
      <c r="I123" s="437"/>
    </row>
    <row r="124" spans="1:9" x14ac:dyDescent="0.25">
      <c r="A124" s="384" t="s">
        <v>312</v>
      </c>
      <c r="B124" s="411">
        <v>3</v>
      </c>
      <c r="C124" s="411" t="s">
        <v>373</v>
      </c>
      <c r="D124" s="411" t="s">
        <v>431</v>
      </c>
      <c r="E124" s="385" t="s">
        <v>323</v>
      </c>
      <c r="F124" s="385" t="s">
        <v>330</v>
      </c>
      <c r="G124" s="385" t="s">
        <v>586</v>
      </c>
      <c r="H124" s="438">
        <v>42661</v>
      </c>
      <c r="I124" s="437"/>
    </row>
    <row r="125" spans="1:9" ht="24" x14ac:dyDescent="0.25">
      <c r="A125" s="384" t="s">
        <v>312</v>
      </c>
      <c r="B125" s="411">
        <v>3</v>
      </c>
      <c r="C125" s="411" t="s">
        <v>371</v>
      </c>
      <c r="D125" s="411" t="s">
        <v>487</v>
      </c>
      <c r="E125" s="385" t="s">
        <v>323</v>
      </c>
      <c r="F125" s="385" t="s">
        <v>330</v>
      </c>
      <c r="G125" s="385" t="s">
        <v>446</v>
      </c>
      <c r="H125" s="438">
        <v>42661</v>
      </c>
      <c r="I125" s="437"/>
    </row>
    <row r="126" spans="1:9" ht="24" x14ac:dyDescent="0.25">
      <c r="A126" s="384" t="s">
        <v>312</v>
      </c>
      <c r="B126" s="411">
        <v>3</v>
      </c>
      <c r="C126" s="411" t="s">
        <v>371</v>
      </c>
      <c r="D126" s="411" t="s">
        <v>487</v>
      </c>
      <c r="E126" s="385" t="s">
        <v>323</v>
      </c>
      <c r="F126" s="385" t="s">
        <v>324</v>
      </c>
      <c r="G126" s="385" t="s">
        <v>446</v>
      </c>
      <c r="H126" s="438">
        <v>42661</v>
      </c>
      <c r="I126" s="437"/>
    </row>
    <row r="127" spans="1:9" ht="24" x14ac:dyDescent="0.25">
      <c r="A127" s="334" t="s">
        <v>375</v>
      </c>
      <c r="B127" s="413">
        <v>1</v>
      </c>
      <c r="C127" s="414" t="s">
        <v>606</v>
      </c>
      <c r="D127" s="414" t="s">
        <v>542</v>
      </c>
      <c r="E127" s="414" t="s">
        <v>447</v>
      </c>
      <c r="F127" s="359" t="s">
        <v>324</v>
      </c>
      <c r="G127" s="414" t="s">
        <v>325</v>
      </c>
      <c r="H127" s="439">
        <v>42490</v>
      </c>
      <c r="I127" s="437"/>
    </row>
    <row r="128" spans="1:9" ht="24" x14ac:dyDescent="0.25">
      <c r="A128" s="334" t="s">
        <v>375</v>
      </c>
      <c r="B128" s="413">
        <v>1</v>
      </c>
      <c r="C128" s="414" t="s">
        <v>387</v>
      </c>
      <c r="D128" s="414" t="s">
        <v>388</v>
      </c>
      <c r="E128" s="414" t="s">
        <v>447</v>
      </c>
      <c r="F128" s="359" t="s">
        <v>324</v>
      </c>
      <c r="G128" s="414" t="s">
        <v>325</v>
      </c>
      <c r="H128" s="439">
        <v>42490</v>
      </c>
      <c r="I128" s="437"/>
    </row>
    <row r="129" spans="1:9" ht="24" x14ac:dyDescent="0.25">
      <c r="A129" s="334" t="s">
        <v>375</v>
      </c>
      <c r="B129" s="413">
        <v>1</v>
      </c>
      <c r="C129" s="414" t="s">
        <v>385</v>
      </c>
      <c r="D129" s="414" t="s">
        <v>386</v>
      </c>
      <c r="E129" s="414" t="s">
        <v>447</v>
      </c>
      <c r="F129" s="359" t="s">
        <v>324</v>
      </c>
      <c r="G129" s="414" t="s">
        <v>325</v>
      </c>
      <c r="H129" s="439">
        <v>42490</v>
      </c>
      <c r="I129" s="437"/>
    </row>
    <row r="130" spans="1:9" ht="24" x14ac:dyDescent="0.25">
      <c r="A130" s="334" t="s">
        <v>375</v>
      </c>
      <c r="B130" s="413">
        <v>1</v>
      </c>
      <c r="C130" s="414" t="s">
        <v>376</v>
      </c>
      <c r="D130" s="414" t="s">
        <v>377</v>
      </c>
      <c r="E130" s="414" t="s">
        <v>447</v>
      </c>
      <c r="F130" s="359" t="s">
        <v>324</v>
      </c>
      <c r="G130" s="414" t="s">
        <v>325</v>
      </c>
      <c r="H130" s="439">
        <v>42490</v>
      </c>
      <c r="I130" s="437"/>
    </row>
    <row r="131" spans="1:9" ht="24" x14ac:dyDescent="0.25">
      <c r="A131" s="334" t="s">
        <v>375</v>
      </c>
      <c r="B131" s="413">
        <v>1</v>
      </c>
      <c r="C131" s="414" t="s">
        <v>382</v>
      </c>
      <c r="D131" s="414" t="s">
        <v>383</v>
      </c>
      <c r="E131" s="414" t="s">
        <v>447</v>
      </c>
      <c r="F131" s="359" t="s">
        <v>324</v>
      </c>
      <c r="G131" s="414" t="s">
        <v>325</v>
      </c>
      <c r="H131" s="439">
        <v>42490</v>
      </c>
      <c r="I131" s="437"/>
    </row>
    <row r="132" spans="1:9" ht="24" x14ac:dyDescent="0.25">
      <c r="A132" s="334" t="s">
        <v>375</v>
      </c>
      <c r="B132" s="413">
        <v>1</v>
      </c>
      <c r="C132" s="414" t="s">
        <v>347</v>
      </c>
      <c r="D132" s="414" t="s">
        <v>380</v>
      </c>
      <c r="E132" s="414" t="s">
        <v>447</v>
      </c>
      <c r="F132" s="359" t="s">
        <v>324</v>
      </c>
      <c r="G132" s="414" t="s">
        <v>325</v>
      </c>
      <c r="H132" s="439">
        <v>42490</v>
      </c>
      <c r="I132" s="437"/>
    </row>
    <row r="133" spans="1:9" ht="24" x14ac:dyDescent="0.25">
      <c r="A133" s="334" t="s">
        <v>375</v>
      </c>
      <c r="B133" s="413">
        <v>1</v>
      </c>
      <c r="C133" s="414" t="s">
        <v>382</v>
      </c>
      <c r="D133" s="414" t="s">
        <v>384</v>
      </c>
      <c r="E133" s="414" t="s">
        <v>447</v>
      </c>
      <c r="F133" s="359" t="s">
        <v>324</v>
      </c>
      <c r="G133" s="414" t="s">
        <v>325</v>
      </c>
      <c r="H133" s="439">
        <v>42490</v>
      </c>
      <c r="I133" s="437"/>
    </row>
    <row r="134" spans="1:9" ht="24" x14ac:dyDescent="0.25">
      <c r="A134" s="334" t="s">
        <v>375</v>
      </c>
      <c r="B134" s="413">
        <v>1</v>
      </c>
      <c r="C134" s="414" t="s">
        <v>347</v>
      </c>
      <c r="D134" s="414" t="s">
        <v>381</v>
      </c>
      <c r="E134" s="414" t="s">
        <v>447</v>
      </c>
      <c r="F134" s="359" t="s">
        <v>324</v>
      </c>
      <c r="G134" s="414" t="s">
        <v>325</v>
      </c>
      <c r="H134" s="439">
        <v>42490</v>
      </c>
      <c r="I134" s="437"/>
    </row>
    <row r="135" spans="1:9" ht="24" x14ac:dyDescent="0.25">
      <c r="A135" s="334" t="s">
        <v>375</v>
      </c>
      <c r="B135" s="413">
        <v>1</v>
      </c>
      <c r="C135" s="414" t="s">
        <v>378</v>
      </c>
      <c r="D135" s="414" t="s">
        <v>379</v>
      </c>
      <c r="E135" s="414" t="s">
        <v>447</v>
      </c>
      <c r="F135" s="359" t="s">
        <v>324</v>
      </c>
      <c r="G135" s="414" t="s">
        <v>325</v>
      </c>
      <c r="H135" s="439">
        <v>42490</v>
      </c>
      <c r="I135" s="437"/>
    </row>
    <row r="136" spans="1:9" ht="36" x14ac:dyDescent="0.25">
      <c r="A136" s="334" t="s">
        <v>375</v>
      </c>
      <c r="B136" s="413">
        <v>2</v>
      </c>
      <c r="C136" s="414" t="s">
        <v>414</v>
      </c>
      <c r="D136" s="414" t="s">
        <v>435</v>
      </c>
      <c r="E136" s="414" t="s">
        <v>447</v>
      </c>
      <c r="F136" s="359" t="s">
        <v>324</v>
      </c>
      <c r="G136" s="414" t="s">
        <v>397</v>
      </c>
      <c r="H136" s="439">
        <v>42490</v>
      </c>
      <c r="I136" s="437"/>
    </row>
    <row r="137" spans="1:9" ht="24" x14ac:dyDescent="0.25">
      <c r="A137" s="334" t="s">
        <v>375</v>
      </c>
      <c r="B137" s="413">
        <v>2</v>
      </c>
      <c r="C137" s="414" t="s">
        <v>387</v>
      </c>
      <c r="D137" s="414" t="s">
        <v>440</v>
      </c>
      <c r="E137" s="414" t="s">
        <v>447</v>
      </c>
      <c r="F137" s="359" t="s">
        <v>324</v>
      </c>
      <c r="G137" s="414" t="s">
        <v>397</v>
      </c>
      <c r="H137" s="439">
        <v>42490</v>
      </c>
      <c r="I137" s="437"/>
    </row>
    <row r="138" spans="1:9" ht="24" x14ac:dyDescent="0.25">
      <c r="A138" s="334" t="s">
        <v>375</v>
      </c>
      <c r="B138" s="440">
        <v>2</v>
      </c>
      <c r="C138" s="441" t="s">
        <v>385</v>
      </c>
      <c r="D138" s="441" t="s">
        <v>439</v>
      </c>
      <c r="E138" s="441" t="s">
        <v>323</v>
      </c>
      <c r="F138" s="442" t="s">
        <v>324</v>
      </c>
      <c r="G138" s="414" t="s">
        <v>397</v>
      </c>
      <c r="H138" s="439">
        <v>42674</v>
      </c>
      <c r="I138" s="437"/>
    </row>
    <row r="139" spans="1:9" ht="24" x14ac:dyDescent="0.25">
      <c r="A139" s="334" t="s">
        <v>375</v>
      </c>
      <c r="B139" s="413">
        <v>2</v>
      </c>
      <c r="C139" s="414" t="s">
        <v>385</v>
      </c>
      <c r="D139" s="414" t="s">
        <v>439</v>
      </c>
      <c r="E139" s="414" t="s">
        <v>447</v>
      </c>
      <c r="F139" s="359" t="s">
        <v>324</v>
      </c>
      <c r="G139" s="414" t="s">
        <v>397</v>
      </c>
      <c r="H139" s="439">
        <v>42490</v>
      </c>
      <c r="I139" s="437"/>
    </row>
    <row r="140" spans="1:9" ht="24" x14ac:dyDescent="0.25">
      <c r="A140" s="334" t="s">
        <v>375</v>
      </c>
      <c r="B140" s="413">
        <v>2</v>
      </c>
      <c r="C140" s="414" t="s">
        <v>376</v>
      </c>
      <c r="D140" s="414" t="s">
        <v>377</v>
      </c>
      <c r="E140" s="414" t="s">
        <v>447</v>
      </c>
      <c r="F140" s="359" t="s">
        <v>324</v>
      </c>
      <c r="G140" s="414" t="s">
        <v>397</v>
      </c>
      <c r="H140" s="439">
        <v>42490</v>
      </c>
      <c r="I140" s="437"/>
    </row>
    <row r="141" spans="1:9" ht="24" x14ac:dyDescent="0.25">
      <c r="A141" s="334" t="s">
        <v>375</v>
      </c>
      <c r="B141" s="413">
        <v>2</v>
      </c>
      <c r="C141" s="414" t="s">
        <v>347</v>
      </c>
      <c r="D141" s="414" t="s">
        <v>436</v>
      </c>
      <c r="E141" s="414" t="s">
        <v>447</v>
      </c>
      <c r="F141" s="359" t="s">
        <v>324</v>
      </c>
      <c r="G141" s="414" t="s">
        <v>397</v>
      </c>
      <c r="H141" s="439">
        <v>42490</v>
      </c>
      <c r="I141" s="437"/>
    </row>
    <row r="142" spans="1:9" ht="24" x14ac:dyDescent="0.25">
      <c r="A142" s="334" t="s">
        <v>375</v>
      </c>
      <c r="B142" s="413">
        <v>2</v>
      </c>
      <c r="C142" s="414" t="s">
        <v>347</v>
      </c>
      <c r="D142" s="414" t="s">
        <v>437</v>
      </c>
      <c r="E142" s="414" t="s">
        <v>447</v>
      </c>
      <c r="F142" s="359" t="s">
        <v>324</v>
      </c>
      <c r="G142" s="414" t="s">
        <v>397</v>
      </c>
      <c r="H142" s="439">
        <v>42490</v>
      </c>
      <c r="I142" s="437"/>
    </row>
    <row r="143" spans="1:9" ht="24" x14ac:dyDescent="0.25">
      <c r="A143" s="334" t="s">
        <v>375</v>
      </c>
      <c r="B143" s="413">
        <v>2</v>
      </c>
      <c r="C143" s="414" t="s">
        <v>347</v>
      </c>
      <c r="D143" s="414" t="s">
        <v>521</v>
      </c>
      <c r="E143" s="414" t="s">
        <v>447</v>
      </c>
      <c r="F143" s="359" t="s">
        <v>324</v>
      </c>
      <c r="G143" s="414" t="s">
        <v>397</v>
      </c>
      <c r="H143" s="439">
        <v>42490</v>
      </c>
      <c r="I143" s="437"/>
    </row>
    <row r="144" spans="1:9" ht="24" x14ac:dyDescent="0.25">
      <c r="A144" s="334" t="s">
        <v>375</v>
      </c>
      <c r="B144" s="413">
        <v>2</v>
      </c>
      <c r="C144" s="414" t="s">
        <v>382</v>
      </c>
      <c r="D144" s="414" t="s">
        <v>384</v>
      </c>
      <c r="E144" s="414" t="s">
        <v>447</v>
      </c>
      <c r="F144" s="359" t="s">
        <v>324</v>
      </c>
      <c r="G144" s="414" t="s">
        <v>397</v>
      </c>
      <c r="H144" s="439">
        <v>42490</v>
      </c>
      <c r="I144" s="437"/>
    </row>
    <row r="145" spans="1:9" ht="24" x14ac:dyDescent="0.25">
      <c r="A145" s="334" t="s">
        <v>375</v>
      </c>
      <c r="B145" s="413">
        <v>2</v>
      </c>
      <c r="C145" s="414" t="s">
        <v>376</v>
      </c>
      <c r="D145" s="414" t="s">
        <v>522</v>
      </c>
      <c r="E145" s="414" t="s">
        <v>447</v>
      </c>
      <c r="F145" s="359" t="s">
        <v>324</v>
      </c>
      <c r="G145" s="414" t="s">
        <v>397</v>
      </c>
      <c r="H145" s="439">
        <v>42490</v>
      </c>
      <c r="I145" s="437"/>
    </row>
    <row r="146" spans="1:9" ht="24" x14ac:dyDescent="0.25">
      <c r="A146" s="334" t="s">
        <v>375</v>
      </c>
      <c r="B146" s="413">
        <v>2</v>
      </c>
      <c r="C146" s="414" t="s">
        <v>378</v>
      </c>
      <c r="D146" s="414" t="s">
        <v>379</v>
      </c>
      <c r="E146" s="414" t="s">
        <v>447</v>
      </c>
      <c r="F146" s="359" t="s">
        <v>324</v>
      </c>
      <c r="G146" s="414" t="s">
        <v>397</v>
      </c>
      <c r="H146" s="439">
        <v>42490</v>
      </c>
      <c r="I146" s="437"/>
    </row>
    <row r="147" spans="1:9" ht="24" x14ac:dyDescent="0.25">
      <c r="A147" s="334" t="s">
        <v>375</v>
      </c>
      <c r="B147" s="413">
        <v>2</v>
      </c>
      <c r="C147" s="414" t="s">
        <v>347</v>
      </c>
      <c r="D147" s="414" t="s">
        <v>438</v>
      </c>
      <c r="E147" s="414" t="s">
        <v>447</v>
      </c>
      <c r="F147" s="359" t="s">
        <v>324</v>
      </c>
      <c r="G147" s="414" t="s">
        <v>397</v>
      </c>
      <c r="H147" s="439">
        <v>42490</v>
      </c>
      <c r="I147" s="437"/>
    </row>
    <row r="148" spans="1:9" ht="24" x14ac:dyDescent="0.25">
      <c r="A148" s="334" t="s">
        <v>375</v>
      </c>
      <c r="B148" s="443">
        <v>3</v>
      </c>
      <c r="C148" s="444" t="s">
        <v>376</v>
      </c>
      <c r="D148" s="444" t="s">
        <v>522</v>
      </c>
      <c r="E148" s="414" t="s">
        <v>447</v>
      </c>
      <c r="F148" s="359" t="s">
        <v>324</v>
      </c>
      <c r="G148" s="444" t="s">
        <v>446</v>
      </c>
      <c r="H148" s="439">
        <v>42490</v>
      </c>
      <c r="I148" s="437"/>
    </row>
  </sheetData>
  <mergeCells count="1">
    <mergeCell ref="A1:H1"/>
  </mergeCells>
  <pageMargins left="0.70866141732283472" right="0.70866141732283472" top="0.59055118110236227" bottom="0.78740157480314965" header="0.31496062992125984" footer="0.31496062992125984"/>
  <pageSetup paperSize="9" scale="91" fitToHeight="0" orientation="landscape" r:id="rId1"/>
  <headerFooter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B52"/>
  <sheetViews>
    <sheetView view="pageBreakPreview" zoomScaleNormal="100" zoomScaleSheetLayoutView="100" workbookViewId="0">
      <selection activeCell="B35" sqref="B35"/>
    </sheetView>
  </sheetViews>
  <sheetFormatPr defaultRowHeight="15.75" x14ac:dyDescent="0.25"/>
  <cols>
    <col min="1" max="1" width="31.5" customWidth="1"/>
    <col min="2" max="2" width="48.125" customWidth="1"/>
  </cols>
  <sheetData>
    <row r="1" spans="1:2" ht="50.25" customHeight="1" thickBot="1" x14ac:dyDescent="0.3">
      <c r="A1" s="749" t="s">
        <v>280</v>
      </c>
      <c r="B1" s="749"/>
    </row>
    <row r="2" spans="1:2" s="1" customFormat="1" ht="16.5" thickBot="1" x14ac:dyDescent="0.3">
      <c r="A2" s="110" t="s">
        <v>52</v>
      </c>
      <c r="B2" s="111" t="s">
        <v>112</v>
      </c>
    </row>
    <row r="3" spans="1:2" x14ac:dyDescent="0.25">
      <c r="A3" s="496" t="s">
        <v>304</v>
      </c>
      <c r="B3" s="496" t="s">
        <v>321</v>
      </c>
    </row>
    <row r="4" spans="1:2" x14ac:dyDescent="0.25">
      <c r="A4" s="495"/>
      <c r="B4" s="495" t="s">
        <v>667</v>
      </c>
    </row>
    <row r="5" spans="1:2" x14ac:dyDescent="0.25">
      <c r="A5" s="495"/>
      <c r="B5" s="495" t="s">
        <v>326</v>
      </c>
    </row>
    <row r="6" spans="1:2" x14ac:dyDescent="0.25">
      <c r="A6" s="495"/>
      <c r="B6" s="495" t="s">
        <v>576</v>
      </c>
    </row>
    <row r="7" spans="1:2" x14ac:dyDescent="0.25">
      <c r="A7" s="495"/>
      <c r="B7" s="495" t="s">
        <v>404</v>
      </c>
    </row>
    <row r="8" spans="1:2" x14ac:dyDescent="0.25">
      <c r="A8" s="495"/>
      <c r="B8" s="495" t="s">
        <v>328</v>
      </c>
    </row>
    <row r="9" spans="1:2" x14ac:dyDescent="0.25">
      <c r="A9" s="495"/>
      <c r="B9" s="495" t="s">
        <v>402</v>
      </c>
    </row>
    <row r="10" spans="1:2" x14ac:dyDescent="0.25">
      <c r="A10" s="494"/>
      <c r="B10" s="494" t="s">
        <v>332</v>
      </c>
    </row>
    <row r="11" spans="1:2" x14ac:dyDescent="0.25">
      <c r="A11" s="493" t="s">
        <v>307</v>
      </c>
      <c r="B11" s="493" t="s">
        <v>404</v>
      </c>
    </row>
    <row r="12" spans="1:2" x14ac:dyDescent="0.25">
      <c r="A12" s="493"/>
      <c r="B12" s="493" t="s">
        <v>498</v>
      </c>
    </row>
    <row r="13" spans="1:2" x14ac:dyDescent="0.25">
      <c r="A13" s="493"/>
      <c r="B13" s="493" t="s">
        <v>531</v>
      </c>
    </row>
    <row r="14" spans="1:2" x14ac:dyDescent="0.25">
      <c r="A14" s="493"/>
      <c r="B14" s="493" t="s">
        <v>461</v>
      </c>
    </row>
    <row r="15" spans="1:2" x14ac:dyDescent="0.25">
      <c r="A15" s="493"/>
      <c r="B15" s="493" t="s">
        <v>414</v>
      </c>
    </row>
    <row r="16" spans="1:2" x14ac:dyDescent="0.25">
      <c r="A16" s="493"/>
      <c r="B16" s="493" t="s">
        <v>356</v>
      </c>
    </row>
    <row r="17" spans="1:2" x14ac:dyDescent="0.25">
      <c r="A17" s="493"/>
      <c r="B17" s="493" t="s">
        <v>666</v>
      </c>
    </row>
    <row r="18" spans="1:2" x14ac:dyDescent="0.25">
      <c r="A18" s="493"/>
      <c r="B18" s="493" t="s">
        <v>346</v>
      </c>
    </row>
    <row r="19" spans="1:2" x14ac:dyDescent="0.25">
      <c r="A19" s="493"/>
      <c r="B19" s="493" t="s">
        <v>459</v>
      </c>
    </row>
    <row r="20" spans="1:2" x14ac:dyDescent="0.25">
      <c r="A20" s="492" t="s">
        <v>351</v>
      </c>
      <c r="B20" s="492" t="s">
        <v>465</v>
      </c>
    </row>
    <row r="21" spans="1:2" x14ac:dyDescent="0.25">
      <c r="A21" s="492"/>
      <c r="B21" s="492" t="s">
        <v>352</v>
      </c>
    </row>
    <row r="22" spans="1:2" x14ac:dyDescent="0.25">
      <c r="A22" s="492"/>
      <c r="B22" s="492" t="s">
        <v>356</v>
      </c>
    </row>
    <row r="23" spans="1:2" x14ac:dyDescent="0.25">
      <c r="A23" s="492"/>
      <c r="B23" s="492" t="s">
        <v>466</v>
      </c>
    </row>
    <row r="24" spans="1:2" x14ac:dyDescent="0.25">
      <c r="A24" s="492"/>
      <c r="B24" s="492" t="s">
        <v>360</v>
      </c>
    </row>
    <row r="25" spans="1:2" x14ac:dyDescent="0.25">
      <c r="A25" s="492"/>
      <c r="B25" s="492" t="s">
        <v>665</v>
      </c>
    </row>
    <row r="26" spans="1:2" x14ac:dyDescent="0.25">
      <c r="A26" s="492"/>
      <c r="B26" s="492" t="s">
        <v>354</v>
      </c>
    </row>
    <row r="27" spans="1:2" x14ac:dyDescent="0.25">
      <c r="A27" s="492"/>
      <c r="B27" s="492" t="s">
        <v>462</v>
      </c>
    </row>
    <row r="28" spans="1:2" x14ac:dyDescent="0.25">
      <c r="A28" s="492"/>
      <c r="B28" s="492" t="s">
        <v>362</v>
      </c>
    </row>
    <row r="29" spans="1:2" x14ac:dyDescent="0.25">
      <c r="A29" s="492"/>
      <c r="B29" s="492" t="s">
        <v>417</v>
      </c>
    </row>
    <row r="30" spans="1:2" x14ac:dyDescent="0.25">
      <c r="A30" s="282" t="s">
        <v>310</v>
      </c>
      <c r="B30" s="491" t="s">
        <v>664</v>
      </c>
    </row>
    <row r="31" spans="1:2" x14ac:dyDescent="0.25">
      <c r="A31" s="282"/>
      <c r="B31" s="491" t="s">
        <v>663</v>
      </c>
    </row>
    <row r="32" spans="1:2" x14ac:dyDescent="0.25">
      <c r="A32" s="282"/>
      <c r="B32" s="491" t="s">
        <v>662</v>
      </c>
    </row>
    <row r="33" spans="1:2" x14ac:dyDescent="0.25">
      <c r="A33" s="282"/>
      <c r="B33" s="491" t="s">
        <v>661</v>
      </c>
    </row>
    <row r="34" spans="1:2" x14ac:dyDescent="0.25">
      <c r="A34" s="282"/>
      <c r="B34" s="491" t="s">
        <v>660</v>
      </c>
    </row>
    <row r="35" spans="1:2" x14ac:dyDescent="0.25">
      <c r="A35" s="282"/>
      <c r="B35" s="491" t="s">
        <v>659</v>
      </c>
    </row>
    <row r="36" spans="1:2" x14ac:dyDescent="0.25">
      <c r="A36" s="282"/>
      <c r="B36" s="491" t="s">
        <v>658</v>
      </c>
    </row>
    <row r="37" spans="1:2" x14ac:dyDescent="0.25">
      <c r="A37" s="282"/>
      <c r="B37" s="491" t="s">
        <v>652</v>
      </c>
    </row>
    <row r="38" spans="1:2" x14ac:dyDescent="0.25">
      <c r="A38" s="282"/>
      <c r="B38" s="491" t="s">
        <v>657</v>
      </c>
    </row>
    <row r="39" spans="1:2" x14ac:dyDescent="0.25">
      <c r="A39" s="282"/>
      <c r="B39" s="491" t="s">
        <v>656</v>
      </c>
    </row>
    <row r="40" spans="1:2" x14ac:dyDescent="0.25">
      <c r="A40" s="282"/>
      <c r="B40" s="491" t="s">
        <v>640</v>
      </c>
    </row>
    <row r="41" spans="1:2" x14ac:dyDescent="0.25">
      <c r="A41" s="282"/>
      <c r="B41" s="491" t="s">
        <v>655</v>
      </c>
    </row>
    <row r="42" spans="1:2" x14ac:dyDescent="0.25">
      <c r="A42" s="282"/>
      <c r="B42" s="282" t="s">
        <v>654</v>
      </c>
    </row>
    <row r="43" spans="1:2" x14ac:dyDescent="0.25">
      <c r="A43" s="282"/>
      <c r="B43" s="282" t="s">
        <v>653</v>
      </c>
    </row>
    <row r="44" spans="1:2" x14ac:dyDescent="0.25">
      <c r="A44" s="490" t="s">
        <v>312</v>
      </c>
      <c r="B44" s="489" t="s">
        <v>373</v>
      </c>
    </row>
    <row r="45" spans="1:2" x14ac:dyDescent="0.25">
      <c r="A45" s="486" t="s">
        <v>375</v>
      </c>
      <c r="B45" s="488" t="s">
        <v>652</v>
      </c>
    </row>
    <row r="46" spans="1:2" x14ac:dyDescent="0.25">
      <c r="A46" s="486"/>
      <c r="B46" s="486" t="s">
        <v>544</v>
      </c>
    </row>
    <row r="47" spans="1:2" x14ac:dyDescent="0.25">
      <c r="A47" s="486"/>
      <c r="B47" s="486" t="s">
        <v>651</v>
      </c>
    </row>
    <row r="48" spans="1:2" x14ac:dyDescent="0.25">
      <c r="A48" s="486"/>
      <c r="B48" s="487" t="s">
        <v>650</v>
      </c>
    </row>
    <row r="49" spans="1:2" x14ac:dyDescent="0.25">
      <c r="A49" s="486"/>
      <c r="B49" s="486" t="s">
        <v>649</v>
      </c>
    </row>
    <row r="50" spans="1:2" x14ac:dyDescent="0.25">
      <c r="A50" s="486"/>
      <c r="B50" s="486" t="s">
        <v>461</v>
      </c>
    </row>
    <row r="51" spans="1:2" x14ac:dyDescent="0.25">
      <c r="A51" s="485" t="s">
        <v>389</v>
      </c>
      <c r="B51" s="485" t="s">
        <v>444</v>
      </c>
    </row>
    <row r="52" spans="1:2" x14ac:dyDescent="0.25">
      <c r="A52" s="485"/>
      <c r="B52" s="485" t="s">
        <v>362</v>
      </c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18"/>
  <sheetViews>
    <sheetView view="pageBreakPreview" zoomScaleNormal="100" zoomScaleSheetLayoutView="100" workbookViewId="0">
      <selection activeCell="H6" sqref="H6"/>
    </sheetView>
  </sheetViews>
  <sheetFormatPr defaultRowHeight="15.75" x14ac:dyDescent="0.25"/>
  <cols>
    <col min="1" max="1" width="25.375" customWidth="1"/>
    <col min="2" max="2" width="26.375" customWidth="1"/>
    <col min="3" max="3" width="34.75" customWidth="1"/>
    <col min="4" max="4" width="30.75" customWidth="1"/>
  </cols>
  <sheetData>
    <row r="1" spans="1:3" ht="78.75" customHeight="1" x14ac:dyDescent="0.25">
      <c r="A1" s="749" t="s">
        <v>281</v>
      </c>
      <c r="B1" s="749"/>
      <c r="C1" s="749"/>
    </row>
    <row r="2" spans="1:3" ht="24" customHeight="1" thickBot="1" x14ac:dyDescent="0.3">
      <c r="A2" s="112" t="s">
        <v>110</v>
      </c>
      <c r="B2" s="454"/>
      <c r="C2" s="454"/>
    </row>
    <row r="3" spans="1:3" ht="16.5" thickBot="1" x14ac:dyDescent="0.3">
      <c r="A3" s="113" t="s">
        <v>52</v>
      </c>
      <c r="B3" s="79" t="s">
        <v>112</v>
      </c>
      <c r="C3" s="80" t="s">
        <v>111</v>
      </c>
    </row>
    <row r="4" spans="1:3" x14ac:dyDescent="0.25">
      <c r="A4" s="63"/>
      <c r="B4" s="63"/>
      <c r="C4" s="63"/>
    </row>
    <row r="5" spans="1:3" x14ac:dyDescent="0.25">
      <c r="A5" s="63"/>
      <c r="B5" s="63"/>
      <c r="C5" s="63"/>
    </row>
    <row r="6" spans="1:3" x14ac:dyDescent="0.25">
      <c r="A6" s="63"/>
      <c r="B6" s="63"/>
      <c r="C6" s="63"/>
    </row>
    <row r="7" spans="1:3" x14ac:dyDescent="0.25">
      <c r="A7" s="3"/>
      <c r="B7" s="3"/>
      <c r="C7" s="3"/>
    </row>
    <row r="8" spans="1:3" x14ac:dyDescent="0.25">
      <c r="A8" s="3"/>
      <c r="B8" s="3"/>
      <c r="C8" s="3"/>
    </row>
    <row r="9" spans="1:3" x14ac:dyDescent="0.25">
      <c r="A9" s="3"/>
      <c r="B9" s="3"/>
      <c r="C9" s="3"/>
    </row>
    <row r="10" spans="1:3" x14ac:dyDescent="0.25">
      <c r="C10" s="18"/>
    </row>
    <row r="11" spans="1:3" ht="16.5" thickBot="1" x14ac:dyDescent="0.3">
      <c r="A11" s="103" t="s">
        <v>148</v>
      </c>
    </row>
    <row r="12" spans="1:3" ht="16.5" thickBot="1" x14ac:dyDescent="0.3">
      <c r="A12" s="113" t="s">
        <v>52</v>
      </c>
      <c r="B12" s="79" t="s">
        <v>112</v>
      </c>
      <c r="C12" s="80" t="s">
        <v>132</v>
      </c>
    </row>
    <row r="13" spans="1:3" x14ac:dyDescent="0.25">
      <c r="A13" s="63" t="s">
        <v>312</v>
      </c>
      <c r="B13" s="63" t="s">
        <v>372</v>
      </c>
      <c r="C13" s="497">
        <v>42506</v>
      </c>
    </row>
    <row r="14" spans="1:3" x14ac:dyDescent="0.25">
      <c r="A14" s="3"/>
      <c r="B14" s="3"/>
      <c r="C14" s="3"/>
    </row>
    <row r="15" spans="1:3" x14ac:dyDescent="0.25">
      <c r="A15" s="3"/>
      <c r="B15" s="3"/>
      <c r="C15" s="3"/>
    </row>
    <row r="16" spans="1:3" x14ac:dyDescent="0.25">
      <c r="A16" s="3"/>
      <c r="B16" s="3"/>
      <c r="C16" s="3"/>
    </row>
    <row r="17" spans="1:3" x14ac:dyDescent="0.25">
      <c r="A17" s="3"/>
      <c r="B17" s="3"/>
      <c r="C17" s="3"/>
    </row>
    <row r="18" spans="1:3" x14ac:dyDescent="0.25">
      <c r="C18" s="18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5050"/>
  </sheetPr>
  <dimension ref="A1:M724"/>
  <sheetViews>
    <sheetView view="pageBreakPreview" topLeftCell="A67" zoomScaleNormal="100" zoomScaleSheetLayoutView="100" workbookViewId="0">
      <selection activeCell="M84" sqref="M84"/>
    </sheetView>
  </sheetViews>
  <sheetFormatPr defaultRowHeight="15.75" x14ac:dyDescent="0.25"/>
  <cols>
    <col min="1" max="1" width="3.75" customWidth="1"/>
    <col min="2" max="2" width="6.625" customWidth="1"/>
    <col min="3" max="3" width="12.75" customWidth="1"/>
    <col min="4" max="4" width="6" customWidth="1"/>
    <col min="5" max="5" width="5.25" customWidth="1"/>
    <col min="6" max="6" width="12.125" customWidth="1"/>
    <col min="7" max="7" width="14.75" customWidth="1"/>
    <col min="8" max="8" width="39.125" customWidth="1"/>
    <col min="9" max="9" width="10.125" customWidth="1"/>
    <col min="10" max="10" width="11.25" customWidth="1"/>
    <col min="11" max="11" width="14.75" customWidth="1"/>
    <col min="12" max="12" width="10.5" customWidth="1"/>
  </cols>
  <sheetData>
    <row r="1" spans="1:12" ht="21" thickBot="1" x14ac:dyDescent="0.35">
      <c r="A1" s="782" t="s">
        <v>282</v>
      </c>
      <c r="B1" s="782"/>
      <c r="C1" s="782"/>
      <c r="D1" s="782"/>
      <c r="E1" s="782"/>
      <c r="F1" s="782"/>
      <c r="G1" s="782"/>
      <c r="H1" s="782"/>
      <c r="I1" s="782"/>
      <c r="J1" s="782"/>
      <c r="K1" s="782"/>
      <c r="L1" s="782"/>
    </row>
    <row r="2" spans="1:12" ht="138" customHeight="1" thickBot="1" x14ac:dyDescent="0.3">
      <c r="A2" s="134" t="s">
        <v>133</v>
      </c>
      <c r="B2" s="135" t="s">
        <v>52</v>
      </c>
      <c r="C2" s="135" t="s">
        <v>182</v>
      </c>
      <c r="D2" s="135" t="s">
        <v>185</v>
      </c>
      <c r="E2" s="135" t="s">
        <v>184</v>
      </c>
      <c r="F2" s="135" t="s">
        <v>134</v>
      </c>
      <c r="G2" s="135" t="s">
        <v>135</v>
      </c>
      <c r="H2" s="135" t="s">
        <v>122</v>
      </c>
      <c r="I2" s="135" t="s">
        <v>136</v>
      </c>
      <c r="J2" s="135" t="s">
        <v>137</v>
      </c>
      <c r="K2" s="135" t="s">
        <v>138</v>
      </c>
      <c r="L2" s="136" t="s">
        <v>139</v>
      </c>
    </row>
    <row r="3" spans="1:12" ht="38.25" x14ac:dyDescent="0.25">
      <c r="A3" s="584">
        <v>1</v>
      </c>
      <c r="B3" s="584" t="s">
        <v>285</v>
      </c>
      <c r="C3" s="586" t="s">
        <v>719</v>
      </c>
      <c r="D3" s="584" t="s">
        <v>672</v>
      </c>
      <c r="E3" s="584" t="s">
        <v>323</v>
      </c>
      <c r="F3" s="580" t="s">
        <v>3005</v>
      </c>
      <c r="G3" s="580" t="s">
        <v>2854</v>
      </c>
      <c r="H3" s="580" t="s">
        <v>3004</v>
      </c>
      <c r="I3" s="587" t="s">
        <v>1440</v>
      </c>
      <c r="J3" s="582">
        <v>10009</v>
      </c>
      <c r="K3" s="581"/>
      <c r="L3" s="586"/>
    </row>
    <row r="4" spans="1:12" ht="25.5" x14ac:dyDescent="0.25">
      <c r="A4" s="584">
        <f t="shared" ref="A4:A67" si="0">A3+1</f>
        <v>2</v>
      </c>
      <c r="B4" s="584" t="s">
        <v>285</v>
      </c>
      <c r="C4" s="586" t="s">
        <v>719</v>
      </c>
      <c r="D4" s="584" t="s">
        <v>672</v>
      </c>
      <c r="E4" s="584" t="s">
        <v>323</v>
      </c>
      <c r="F4" s="580" t="s">
        <v>3003</v>
      </c>
      <c r="G4" s="580" t="s">
        <v>3002</v>
      </c>
      <c r="H4" s="580" t="s">
        <v>3001</v>
      </c>
      <c r="I4" s="583" t="s">
        <v>1440</v>
      </c>
      <c r="J4" s="582">
        <v>13926</v>
      </c>
      <c r="K4" s="581"/>
      <c r="L4" s="580"/>
    </row>
    <row r="5" spans="1:12" ht="25.5" x14ac:dyDescent="0.25">
      <c r="A5" s="584">
        <f t="shared" si="0"/>
        <v>3</v>
      </c>
      <c r="B5" s="584" t="s">
        <v>285</v>
      </c>
      <c r="C5" s="586" t="s">
        <v>719</v>
      </c>
      <c r="D5" s="584" t="s">
        <v>672</v>
      </c>
      <c r="E5" s="584" t="s">
        <v>323</v>
      </c>
      <c r="F5" s="580" t="s">
        <v>3000</v>
      </c>
      <c r="G5" s="580" t="s">
        <v>2859</v>
      </c>
      <c r="H5" s="580" t="s">
        <v>2999</v>
      </c>
      <c r="I5" s="583" t="s">
        <v>1509</v>
      </c>
      <c r="J5" s="582">
        <v>14362</v>
      </c>
      <c r="K5" s="581"/>
      <c r="L5" s="580"/>
    </row>
    <row r="6" spans="1:12" ht="38.25" x14ac:dyDescent="0.25">
      <c r="A6" s="584">
        <f t="shared" si="0"/>
        <v>4</v>
      </c>
      <c r="B6" s="584" t="s">
        <v>285</v>
      </c>
      <c r="C6" s="586" t="s">
        <v>719</v>
      </c>
      <c r="D6" s="584" t="s">
        <v>672</v>
      </c>
      <c r="E6" s="584" t="s">
        <v>323</v>
      </c>
      <c r="F6" s="580" t="s">
        <v>2998</v>
      </c>
      <c r="G6" s="580" t="s">
        <v>2997</v>
      </c>
      <c r="H6" s="580" t="s">
        <v>2996</v>
      </c>
      <c r="I6" s="583" t="s">
        <v>1509</v>
      </c>
      <c r="J6" s="582">
        <v>12652</v>
      </c>
      <c r="K6" s="581"/>
      <c r="L6" s="580"/>
    </row>
    <row r="7" spans="1:12" ht="25.5" x14ac:dyDescent="0.25">
      <c r="A7" s="584">
        <f t="shared" si="0"/>
        <v>5</v>
      </c>
      <c r="B7" s="584" t="s">
        <v>285</v>
      </c>
      <c r="C7" s="586" t="s">
        <v>719</v>
      </c>
      <c r="D7" s="584" t="s">
        <v>672</v>
      </c>
      <c r="E7" s="584" t="s">
        <v>323</v>
      </c>
      <c r="F7" s="580" t="s">
        <v>2995</v>
      </c>
      <c r="G7" s="580" t="s">
        <v>2707</v>
      </c>
      <c r="H7" s="580" t="s">
        <v>2994</v>
      </c>
      <c r="I7" s="583" t="s">
        <v>1509</v>
      </c>
      <c r="J7" s="582">
        <v>9903</v>
      </c>
      <c r="K7" s="581"/>
      <c r="L7" s="580"/>
    </row>
    <row r="8" spans="1:12" ht="25.5" x14ac:dyDescent="0.25">
      <c r="A8" s="584">
        <f t="shared" si="0"/>
        <v>6</v>
      </c>
      <c r="B8" s="584" t="s">
        <v>285</v>
      </c>
      <c r="C8" s="586" t="s">
        <v>719</v>
      </c>
      <c r="D8" s="584" t="s">
        <v>672</v>
      </c>
      <c r="E8" s="584" t="s">
        <v>323</v>
      </c>
      <c r="F8" s="580" t="s">
        <v>2993</v>
      </c>
      <c r="G8" s="580" t="s">
        <v>2992</v>
      </c>
      <c r="H8" s="580" t="s">
        <v>2991</v>
      </c>
      <c r="I8" s="583" t="s">
        <v>1509</v>
      </c>
      <c r="J8" s="582">
        <v>12038</v>
      </c>
      <c r="K8" s="581"/>
      <c r="L8" s="580"/>
    </row>
    <row r="9" spans="1:12" ht="25.5" x14ac:dyDescent="0.25">
      <c r="A9" s="584">
        <f t="shared" si="0"/>
        <v>7</v>
      </c>
      <c r="B9" s="584" t="s">
        <v>285</v>
      </c>
      <c r="C9" s="586" t="s">
        <v>719</v>
      </c>
      <c r="D9" s="584" t="s">
        <v>672</v>
      </c>
      <c r="E9" s="584" t="s">
        <v>323</v>
      </c>
      <c r="F9" s="580" t="s">
        <v>2990</v>
      </c>
      <c r="G9" s="580" t="s">
        <v>2898</v>
      </c>
      <c r="H9" s="580" t="s">
        <v>2989</v>
      </c>
      <c r="I9" s="583" t="s">
        <v>1499</v>
      </c>
      <c r="J9" s="582">
        <v>12384</v>
      </c>
      <c r="K9" s="581"/>
      <c r="L9" s="580"/>
    </row>
    <row r="10" spans="1:12" ht="25.5" x14ac:dyDescent="0.25">
      <c r="A10" s="584">
        <f t="shared" si="0"/>
        <v>8</v>
      </c>
      <c r="B10" s="584" t="s">
        <v>285</v>
      </c>
      <c r="C10" s="586" t="s">
        <v>719</v>
      </c>
      <c r="D10" s="584" t="s">
        <v>672</v>
      </c>
      <c r="E10" s="584" t="s">
        <v>323</v>
      </c>
      <c r="F10" s="580" t="s">
        <v>2988</v>
      </c>
      <c r="G10" s="580" t="s">
        <v>2987</v>
      </c>
      <c r="H10" s="580" t="s">
        <v>2986</v>
      </c>
      <c r="I10" s="583" t="s">
        <v>1499</v>
      </c>
      <c r="J10" s="582">
        <v>6868</v>
      </c>
      <c r="K10" s="581"/>
      <c r="L10" s="580"/>
    </row>
    <row r="11" spans="1:12" ht="25.5" x14ac:dyDescent="0.25">
      <c r="A11" s="584">
        <f t="shared" si="0"/>
        <v>9</v>
      </c>
      <c r="B11" s="584" t="s">
        <v>285</v>
      </c>
      <c r="C11" s="586" t="s">
        <v>719</v>
      </c>
      <c r="D11" s="584" t="s">
        <v>672</v>
      </c>
      <c r="E11" s="584" t="s">
        <v>323</v>
      </c>
      <c r="F11" s="580" t="s">
        <v>2985</v>
      </c>
      <c r="G11" s="580" t="s">
        <v>2984</v>
      </c>
      <c r="H11" s="580" t="s">
        <v>2983</v>
      </c>
      <c r="I11" s="583" t="s">
        <v>1499</v>
      </c>
      <c r="J11" s="582">
        <v>12389</v>
      </c>
      <c r="K11" s="581"/>
      <c r="L11" s="580"/>
    </row>
    <row r="12" spans="1:12" ht="25.5" x14ac:dyDescent="0.25">
      <c r="A12" s="584">
        <f t="shared" si="0"/>
        <v>10</v>
      </c>
      <c r="B12" s="584" t="s">
        <v>285</v>
      </c>
      <c r="C12" s="586" t="s">
        <v>719</v>
      </c>
      <c r="D12" s="584" t="s">
        <v>672</v>
      </c>
      <c r="E12" s="584" t="s">
        <v>323</v>
      </c>
      <c r="F12" s="580" t="s">
        <v>2982</v>
      </c>
      <c r="G12" s="580" t="s">
        <v>2981</v>
      </c>
      <c r="H12" s="580" t="s">
        <v>2980</v>
      </c>
      <c r="I12" s="583" t="s">
        <v>1499</v>
      </c>
      <c r="J12" s="582">
        <v>11898</v>
      </c>
      <c r="K12" s="581"/>
      <c r="L12" s="580"/>
    </row>
    <row r="13" spans="1:12" ht="38.25" x14ac:dyDescent="0.25">
      <c r="A13" s="584">
        <f t="shared" si="0"/>
        <v>11</v>
      </c>
      <c r="B13" s="584" t="s">
        <v>285</v>
      </c>
      <c r="C13" s="586" t="s">
        <v>719</v>
      </c>
      <c r="D13" s="584" t="s">
        <v>672</v>
      </c>
      <c r="E13" s="584" t="s">
        <v>323</v>
      </c>
      <c r="F13" s="580" t="s">
        <v>2979</v>
      </c>
      <c r="G13" s="580" t="s">
        <v>2978</v>
      </c>
      <c r="H13" s="580" t="s">
        <v>2977</v>
      </c>
      <c r="I13" s="583" t="s">
        <v>1445</v>
      </c>
      <c r="J13" s="582">
        <v>9114</v>
      </c>
      <c r="K13" s="581"/>
      <c r="L13" s="580"/>
    </row>
    <row r="14" spans="1:12" ht="38.25" x14ac:dyDescent="0.25">
      <c r="A14" s="584">
        <f t="shared" si="0"/>
        <v>12</v>
      </c>
      <c r="B14" s="584" t="s">
        <v>285</v>
      </c>
      <c r="C14" s="586" t="s">
        <v>719</v>
      </c>
      <c r="D14" s="584" t="s">
        <v>672</v>
      </c>
      <c r="E14" s="584" t="s">
        <v>323</v>
      </c>
      <c r="F14" s="580" t="s">
        <v>2976</v>
      </c>
      <c r="G14" s="580" t="s">
        <v>2975</v>
      </c>
      <c r="H14" s="580" t="s">
        <v>2974</v>
      </c>
      <c r="I14" s="583" t="s">
        <v>1499</v>
      </c>
      <c r="J14" s="582">
        <v>12201</v>
      </c>
      <c r="K14" s="581"/>
      <c r="L14" s="580"/>
    </row>
    <row r="15" spans="1:12" ht="38.25" x14ac:dyDescent="0.25">
      <c r="A15" s="584">
        <f t="shared" si="0"/>
        <v>13</v>
      </c>
      <c r="B15" s="584" t="s">
        <v>285</v>
      </c>
      <c r="C15" s="586" t="s">
        <v>719</v>
      </c>
      <c r="D15" s="584" t="s">
        <v>672</v>
      </c>
      <c r="E15" s="584" t="s">
        <v>323</v>
      </c>
      <c r="F15" s="580" t="s">
        <v>2973</v>
      </c>
      <c r="G15" s="580" t="s">
        <v>2738</v>
      </c>
      <c r="H15" s="580" t="s">
        <v>2972</v>
      </c>
      <c r="I15" s="583" t="s">
        <v>1445</v>
      </c>
      <c r="J15" s="582">
        <v>9975</v>
      </c>
      <c r="K15" s="581"/>
      <c r="L15" s="580"/>
    </row>
    <row r="16" spans="1:12" ht="25.5" x14ac:dyDescent="0.25">
      <c r="A16" s="584">
        <f t="shared" si="0"/>
        <v>14</v>
      </c>
      <c r="B16" s="584" t="s">
        <v>285</v>
      </c>
      <c r="C16" s="586" t="s">
        <v>719</v>
      </c>
      <c r="D16" s="584" t="s">
        <v>672</v>
      </c>
      <c r="E16" s="584" t="s">
        <v>323</v>
      </c>
      <c r="F16" s="580" t="s">
        <v>2971</v>
      </c>
      <c r="G16" s="580" t="s">
        <v>2970</v>
      </c>
      <c r="H16" s="580" t="s">
        <v>2969</v>
      </c>
      <c r="I16" s="583" t="s">
        <v>1445</v>
      </c>
      <c r="J16" s="582">
        <v>12186</v>
      </c>
      <c r="K16" s="581"/>
      <c r="L16" s="580"/>
    </row>
    <row r="17" spans="1:12" ht="38.25" x14ac:dyDescent="0.25">
      <c r="A17" s="584">
        <f t="shared" si="0"/>
        <v>15</v>
      </c>
      <c r="B17" s="584" t="s">
        <v>285</v>
      </c>
      <c r="C17" s="586" t="s">
        <v>719</v>
      </c>
      <c r="D17" s="584" t="s">
        <v>672</v>
      </c>
      <c r="E17" s="584" t="s">
        <v>323</v>
      </c>
      <c r="F17" s="580" t="s">
        <v>2968</v>
      </c>
      <c r="G17" s="580" t="s">
        <v>2967</v>
      </c>
      <c r="H17" s="580" t="s">
        <v>2966</v>
      </c>
      <c r="I17" s="583" t="s">
        <v>1445</v>
      </c>
      <c r="J17" s="582">
        <v>13979</v>
      </c>
      <c r="K17" s="581"/>
      <c r="L17" s="580"/>
    </row>
    <row r="18" spans="1:12" ht="38.25" x14ac:dyDescent="0.25">
      <c r="A18" s="584">
        <f t="shared" si="0"/>
        <v>16</v>
      </c>
      <c r="B18" s="584" t="s">
        <v>285</v>
      </c>
      <c r="C18" s="586" t="s">
        <v>719</v>
      </c>
      <c r="D18" s="584" t="s">
        <v>672</v>
      </c>
      <c r="E18" s="584" t="s">
        <v>323</v>
      </c>
      <c r="F18" s="580" t="s">
        <v>2965</v>
      </c>
      <c r="G18" s="580" t="s">
        <v>2964</v>
      </c>
      <c r="H18" s="580" t="s">
        <v>2963</v>
      </c>
      <c r="I18" s="583" t="s">
        <v>1445</v>
      </c>
      <c r="J18" s="582">
        <v>7876</v>
      </c>
      <c r="K18" s="581"/>
      <c r="L18" s="580"/>
    </row>
    <row r="19" spans="1:12" ht="25.5" x14ac:dyDescent="0.25">
      <c r="A19" s="584">
        <f t="shared" si="0"/>
        <v>17</v>
      </c>
      <c r="B19" s="584" t="s">
        <v>285</v>
      </c>
      <c r="C19" s="586" t="s">
        <v>719</v>
      </c>
      <c r="D19" s="584" t="s">
        <v>672</v>
      </c>
      <c r="E19" s="584" t="s">
        <v>323</v>
      </c>
      <c r="F19" s="580" t="s">
        <v>2962</v>
      </c>
      <c r="G19" s="580" t="s">
        <v>2843</v>
      </c>
      <c r="H19" s="580" t="s">
        <v>2961</v>
      </c>
      <c r="I19" s="583" t="s">
        <v>1445</v>
      </c>
      <c r="J19" s="582">
        <v>8871</v>
      </c>
      <c r="K19" s="581"/>
      <c r="L19" s="580"/>
    </row>
    <row r="20" spans="1:12" ht="25.5" x14ac:dyDescent="0.25">
      <c r="A20" s="584">
        <f t="shared" si="0"/>
        <v>18</v>
      </c>
      <c r="B20" s="584" t="s">
        <v>285</v>
      </c>
      <c r="C20" s="586" t="s">
        <v>719</v>
      </c>
      <c r="D20" s="584" t="s">
        <v>672</v>
      </c>
      <c r="E20" s="584" t="s">
        <v>323</v>
      </c>
      <c r="F20" s="580" t="s">
        <v>2960</v>
      </c>
      <c r="G20" s="580" t="s">
        <v>2959</v>
      </c>
      <c r="H20" s="580" t="s">
        <v>2958</v>
      </c>
      <c r="I20" s="583" t="s">
        <v>1499</v>
      </c>
      <c r="J20" s="582">
        <v>11119</v>
      </c>
      <c r="K20" s="581"/>
      <c r="L20" s="580"/>
    </row>
    <row r="21" spans="1:12" ht="51" x14ac:dyDescent="0.25">
      <c r="A21" s="584">
        <f t="shared" si="0"/>
        <v>19</v>
      </c>
      <c r="B21" s="584" t="s">
        <v>285</v>
      </c>
      <c r="C21" s="586" t="s">
        <v>719</v>
      </c>
      <c r="D21" s="584" t="s">
        <v>672</v>
      </c>
      <c r="E21" s="584" t="s">
        <v>323</v>
      </c>
      <c r="F21" s="580" t="s">
        <v>2957</v>
      </c>
      <c r="G21" s="580" t="s">
        <v>2885</v>
      </c>
      <c r="H21" s="580" t="s">
        <v>2956</v>
      </c>
      <c r="I21" s="583" t="s">
        <v>1499</v>
      </c>
      <c r="J21" s="582">
        <v>10404</v>
      </c>
      <c r="K21" s="581"/>
      <c r="L21" s="580"/>
    </row>
    <row r="22" spans="1:12" ht="25.5" x14ac:dyDescent="0.25">
      <c r="A22" s="584">
        <f t="shared" si="0"/>
        <v>20</v>
      </c>
      <c r="B22" s="584" t="s">
        <v>285</v>
      </c>
      <c r="C22" s="586" t="s">
        <v>719</v>
      </c>
      <c r="D22" s="584" t="s">
        <v>672</v>
      </c>
      <c r="E22" s="584" t="s">
        <v>323</v>
      </c>
      <c r="F22" s="580" t="s">
        <v>2955</v>
      </c>
      <c r="G22" s="580" t="s">
        <v>2954</v>
      </c>
      <c r="H22" s="580" t="s">
        <v>2953</v>
      </c>
      <c r="I22" s="583" t="s">
        <v>1445</v>
      </c>
      <c r="J22" s="582">
        <v>8203</v>
      </c>
      <c r="K22" s="581"/>
      <c r="L22" s="580"/>
    </row>
    <row r="23" spans="1:12" ht="38.25" x14ac:dyDescent="0.25">
      <c r="A23" s="584">
        <f t="shared" si="0"/>
        <v>21</v>
      </c>
      <c r="B23" s="584" t="s">
        <v>285</v>
      </c>
      <c r="C23" s="586" t="s">
        <v>719</v>
      </c>
      <c r="D23" s="584" t="s">
        <v>672</v>
      </c>
      <c r="E23" s="584" t="s">
        <v>323</v>
      </c>
      <c r="F23" s="580" t="s">
        <v>2952</v>
      </c>
      <c r="G23" s="580" t="s">
        <v>2951</v>
      </c>
      <c r="H23" s="580" t="s">
        <v>2950</v>
      </c>
      <c r="I23" s="583" t="s">
        <v>1445</v>
      </c>
      <c r="J23" s="582">
        <v>10300</v>
      </c>
      <c r="K23" s="581"/>
      <c r="L23" s="580"/>
    </row>
    <row r="24" spans="1:12" ht="38.25" x14ac:dyDescent="0.25">
      <c r="A24" s="584">
        <f t="shared" si="0"/>
        <v>22</v>
      </c>
      <c r="B24" s="584" t="s">
        <v>285</v>
      </c>
      <c r="C24" s="586" t="s">
        <v>719</v>
      </c>
      <c r="D24" s="584" t="s">
        <v>672</v>
      </c>
      <c r="E24" s="584" t="s">
        <v>323</v>
      </c>
      <c r="F24" s="580" t="s">
        <v>2949</v>
      </c>
      <c r="G24" s="580" t="s">
        <v>2948</v>
      </c>
      <c r="H24" s="580" t="s">
        <v>2947</v>
      </c>
      <c r="I24" s="583" t="s">
        <v>1445</v>
      </c>
      <c r="J24" s="582">
        <v>6510</v>
      </c>
      <c r="K24" s="581"/>
      <c r="L24" s="580"/>
    </row>
    <row r="25" spans="1:12" ht="25.5" x14ac:dyDescent="0.25">
      <c r="A25" s="584">
        <f t="shared" si="0"/>
        <v>23</v>
      </c>
      <c r="B25" s="584" t="s">
        <v>285</v>
      </c>
      <c r="C25" s="586" t="s">
        <v>719</v>
      </c>
      <c r="D25" s="584" t="s">
        <v>672</v>
      </c>
      <c r="E25" s="584" t="s">
        <v>323</v>
      </c>
      <c r="F25" s="580" t="s">
        <v>2946</v>
      </c>
      <c r="G25" s="580" t="s">
        <v>2945</v>
      </c>
      <c r="H25" s="580" t="s">
        <v>2944</v>
      </c>
      <c r="I25" s="583" t="s">
        <v>1519</v>
      </c>
      <c r="J25" s="582">
        <v>11292</v>
      </c>
      <c r="K25" s="581"/>
      <c r="L25" s="580"/>
    </row>
    <row r="26" spans="1:12" ht="38.25" x14ac:dyDescent="0.25">
      <c r="A26" s="584">
        <f t="shared" si="0"/>
        <v>24</v>
      </c>
      <c r="B26" s="584" t="s">
        <v>285</v>
      </c>
      <c r="C26" s="586" t="s">
        <v>719</v>
      </c>
      <c r="D26" s="584" t="s">
        <v>672</v>
      </c>
      <c r="E26" s="584" t="s">
        <v>323</v>
      </c>
      <c r="F26" s="580" t="s">
        <v>2943</v>
      </c>
      <c r="G26" s="580" t="s">
        <v>2942</v>
      </c>
      <c r="H26" s="580" t="s">
        <v>2941</v>
      </c>
      <c r="I26" s="583" t="s">
        <v>1488</v>
      </c>
      <c r="J26" s="582">
        <v>7913</v>
      </c>
      <c r="K26" s="581"/>
      <c r="L26" s="580"/>
    </row>
    <row r="27" spans="1:12" ht="25.5" x14ac:dyDescent="0.25">
      <c r="A27" s="584">
        <f t="shared" si="0"/>
        <v>25</v>
      </c>
      <c r="B27" s="584" t="s">
        <v>285</v>
      </c>
      <c r="C27" s="586" t="s">
        <v>719</v>
      </c>
      <c r="D27" s="584" t="s">
        <v>672</v>
      </c>
      <c r="E27" s="584" t="s">
        <v>323</v>
      </c>
      <c r="F27" s="580" t="s">
        <v>2940</v>
      </c>
      <c r="G27" s="580" t="s">
        <v>2911</v>
      </c>
      <c r="H27" s="580" t="s">
        <v>2939</v>
      </c>
      <c r="I27" s="583" t="s">
        <v>1519</v>
      </c>
      <c r="J27" s="582">
        <v>12294</v>
      </c>
      <c r="K27" s="581"/>
      <c r="L27" s="580"/>
    </row>
    <row r="28" spans="1:12" ht="38.25" x14ac:dyDescent="0.25">
      <c r="A28" s="584">
        <f t="shared" si="0"/>
        <v>26</v>
      </c>
      <c r="B28" s="584" t="s">
        <v>285</v>
      </c>
      <c r="C28" s="586" t="s">
        <v>719</v>
      </c>
      <c r="D28" s="584" t="s">
        <v>672</v>
      </c>
      <c r="E28" s="584" t="s">
        <v>323</v>
      </c>
      <c r="F28" s="580" t="s">
        <v>2938</v>
      </c>
      <c r="G28" s="580" t="s">
        <v>2937</v>
      </c>
      <c r="H28" s="580" t="s">
        <v>2936</v>
      </c>
      <c r="I28" s="583" t="s">
        <v>1488</v>
      </c>
      <c r="J28" s="582">
        <v>10616</v>
      </c>
      <c r="K28" s="581"/>
      <c r="L28" s="580"/>
    </row>
    <row r="29" spans="1:12" ht="38.25" x14ac:dyDescent="0.25">
      <c r="A29" s="584">
        <f t="shared" si="0"/>
        <v>27</v>
      </c>
      <c r="B29" s="584" t="s">
        <v>285</v>
      </c>
      <c r="C29" s="586" t="s">
        <v>719</v>
      </c>
      <c r="D29" s="584" t="s">
        <v>672</v>
      </c>
      <c r="E29" s="584" t="s">
        <v>323</v>
      </c>
      <c r="F29" s="580" t="s">
        <v>2935</v>
      </c>
      <c r="G29" s="580" t="s">
        <v>2698</v>
      </c>
      <c r="H29" s="580" t="s">
        <v>2934</v>
      </c>
      <c r="I29" s="583" t="s">
        <v>1519</v>
      </c>
      <c r="J29" s="582">
        <v>14113</v>
      </c>
      <c r="K29" s="581"/>
      <c r="L29" s="580"/>
    </row>
    <row r="30" spans="1:12" ht="25.5" x14ac:dyDescent="0.25">
      <c r="A30" s="584">
        <f t="shared" si="0"/>
        <v>28</v>
      </c>
      <c r="B30" s="584" t="s">
        <v>285</v>
      </c>
      <c r="C30" s="586" t="s">
        <v>719</v>
      </c>
      <c r="D30" s="584" t="s">
        <v>672</v>
      </c>
      <c r="E30" s="584" t="s">
        <v>323</v>
      </c>
      <c r="F30" s="580" t="s">
        <v>2933</v>
      </c>
      <c r="G30" s="580" t="s">
        <v>2932</v>
      </c>
      <c r="H30" s="580" t="s">
        <v>2931</v>
      </c>
      <c r="I30" s="583" t="s">
        <v>1488</v>
      </c>
      <c r="J30" s="582">
        <v>6271</v>
      </c>
      <c r="K30" s="581"/>
      <c r="L30" s="580"/>
    </row>
    <row r="31" spans="1:12" ht="25.5" x14ac:dyDescent="0.25">
      <c r="A31" s="584">
        <f t="shared" si="0"/>
        <v>29</v>
      </c>
      <c r="B31" s="584" t="s">
        <v>285</v>
      </c>
      <c r="C31" s="586" t="s">
        <v>719</v>
      </c>
      <c r="D31" s="584" t="s">
        <v>672</v>
      </c>
      <c r="E31" s="584" t="s">
        <v>323</v>
      </c>
      <c r="F31" s="580" t="s">
        <v>2930</v>
      </c>
      <c r="G31" s="580" t="s">
        <v>2929</v>
      </c>
      <c r="H31" s="580" t="s">
        <v>2928</v>
      </c>
      <c r="I31" s="583" t="s">
        <v>1519</v>
      </c>
      <c r="J31" s="582">
        <v>12352</v>
      </c>
      <c r="K31" s="581"/>
      <c r="L31" s="580"/>
    </row>
    <row r="32" spans="1:12" ht="25.5" x14ac:dyDescent="0.25">
      <c r="A32" s="584">
        <f t="shared" si="0"/>
        <v>30</v>
      </c>
      <c r="B32" s="584" t="s">
        <v>285</v>
      </c>
      <c r="C32" s="586" t="s">
        <v>719</v>
      </c>
      <c r="D32" s="584" t="s">
        <v>672</v>
      </c>
      <c r="E32" s="584" t="s">
        <v>323</v>
      </c>
      <c r="F32" s="580" t="s">
        <v>2927</v>
      </c>
      <c r="G32" s="580" t="s">
        <v>2926</v>
      </c>
      <c r="H32" s="580" t="s">
        <v>2925</v>
      </c>
      <c r="I32" s="583" t="s">
        <v>1519</v>
      </c>
      <c r="J32" s="582">
        <v>8057</v>
      </c>
      <c r="K32" s="581"/>
      <c r="L32" s="580"/>
    </row>
    <row r="33" spans="1:12" ht="25.5" x14ac:dyDescent="0.25">
      <c r="A33" s="584">
        <f t="shared" si="0"/>
        <v>31</v>
      </c>
      <c r="B33" s="584" t="s">
        <v>285</v>
      </c>
      <c r="C33" s="586" t="s">
        <v>719</v>
      </c>
      <c r="D33" s="584" t="s">
        <v>672</v>
      </c>
      <c r="E33" s="584" t="s">
        <v>323</v>
      </c>
      <c r="F33" s="580" t="s">
        <v>2924</v>
      </c>
      <c r="G33" s="580" t="s">
        <v>2923</v>
      </c>
      <c r="H33" s="580" t="s">
        <v>2922</v>
      </c>
      <c r="I33" s="583" t="s">
        <v>1519</v>
      </c>
      <c r="J33" s="582">
        <v>5209</v>
      </c>
      <c r="K33" s="581"/>
      <c r="L33" s="580"/>
    </row>
    <row r="34" spans="1:12" ht="38.25" x14ac:dyDescent="0.25">
      <c r="A34" s="584">
        <f t="shared" si="0"/>
        <v>32</v>
      </c>
      <c r="B34" s="584" t="s">
        <v>285</v>
      </c>
      <c r="C34" s="586" t="s">
        <v>719</v>
      </c>
      <c r="D34" s="584" t="s">
        <v>672</v>
      </c>
      <c r="E34" s="584" t="s">
        <v>323</v>
      </c>
      <c r="F34" s="580" t="s">
        <v>2921</v>
      </c>
      <c r="G34" s="580" t="s">
        <v>2920</v>
      </c>
      <c r="H34" s="580" t="s">
        <v>2919</v>
      </c>
      <c r="I34" s="583" t="s">
        <v>1519</v>
      </c>
      <c r="J34" s="582">
        <v>8534</v>
      </c>
      <c r="K34" s="581"/>
      <c r="L34" s="580"/>
    </row>
    <row r="35" spans="1:12" ht="25.5" x14ac:dyDescent="0.25">
      <c r="A35" s="584">
        <f t="shared" si="0"/>
        <v>33</v>
      </c>
      <c r="B35" s="584" t="s">
        <v>285</v>
      </c>
      <c r="C35" s="586" t="s">
        <v>719</v>
      </c>
      <c r="D35" s="584" t="s">
        <v>672</v>
      </c>
      <c r="E35" s="584" t="s">
        <v>323</v>
      </c>
      <c r="F35" s="580" t="s">
        <v>2918</v>
      </c>
      <c r="G35" s="580" t="s">
        <v>2917</v>
      </c>
      <c r="H35" s="580" t="s">
        <v>2916</v>
      </c>
      <c r="I35" s="583" t="s">
        <v>1488</v>
      </c>
      <c r="J35" s="582">
        <v>5961</v>
      </c>
      <c r="K35" s="581"/>
      <c r="L35" s="580"/>
    </row>
    <row r="36" spans="1:12" ht="25.5" x14ac:dyDescent="0.25">
      <c r="A36" s="584">
        <f t="shared" si="0"/>
        <v>34</v>
      </c>
      <c r="B36" s="584" t="s">
        <v>285</v>
      </c>
      <c r="C36" s="586" t="s">
        <v>814</v>
      </c>
      <c r="D36" s="584" t="s">
        <v>672</v>
      </c>
      <c r="E36" s="584" t="s">
        <v>323</v>
      </c>
      <c r="F36" s="580" t="s">
        <v>2915</v>
      </c>
      <c r="G36" s="580" t="s">
        <v>2914</v>
      </c>
      <c r="H36" s="580" t="s">
        <v>2913</v>
      </c>
      <c r="I36" s="583" t="s">
        <v>1519</v>
      </c>
      <c r="J36" s="582">
        <v>9154</v>
      </c>
      <c r="K36" s="581"/>
      <c r="L36" s="580"/>
    </row>
    <row r="37" spans="1:12" ht="38.25" x14ac:dyDescent="0.25">
      <c r="A37" s="584">
        <f t="shared" si="0"/>
        <v>35</v>
      </c>
      <c r="B37" s="584" t="s">
        <v>285</v>
      </c>
      <c r="C37" s="586" t="s">
        <v>709</v>
      </c>
      <c r="D37" s="584" t="s">
        <v>672</v>
      </c>
      <c r="E37" s="584" t="s">
        <v>323</v>
      </c>
      <c r="F37" s="580" t="s">
        <v>2912</v>
      </c>
      <c r="G37" s="580" t="s">
        <v>2911</v>
      </c>
      <c r="H37" s="580" t="s">
        <v>2910</v>
      </c>
      <c r="I37" s="583" t="s">
        <v>2909</v>
      </c>
      <c r="J37" s="582">
        <v>63875</v>
      </c>
      <c r="K37" s="581"/>
      <c r="L37" s="580"/>
    </row>
    <row r="38" spans="1:12" ht="25.5" x14ac:dyDescent="0.25">
      <c r="A38" s="584">
        <f t="shared" si="0"/>
        <v>36</v>
      </c>
      <c r="B38" s="584" t="s">
        <v>285</v>
      </c>
      <c r="C38" s="586" t="s">
        <v>709</v>
      </c>
      <c r="D38" s="584" t="s">
        <v>672</v>
      </c>
      <c r="E38" s="584" t="s">
        <v>323</v>
      </c>
      <c r="F38" s="580" t="s">
        <v>2908</v>
      </c>
      <c r="G38" s="580" t="s">
        <v>2859</v>
      </c>
      <c r="H38" s="580" t="s">
        <v>2907</v>
      </c>
      <c r="I38" s="583" t="s">
        <v>2900</v>
      </c>
      <c r="J38" s="582">
        <v>19150</v>
      </c>
      <c r="K38" s="581"/>
      <c r="L38" s="580"/>
    </row>
    <row r="39" spans="1:12" ht="25.5" x14ac:dyDescent="0.25">
      <c r="A39" s="584">
        <f t="shared" si="0"/>
        <v>37</v>
      </c>
      <c r="B39" s="584" t="s">
        <v>285</v>
      </c>
      <c r="C39" s="586" t="s">
        <v>709</v>
      </c>
      <c r="D39" s="584" t="s">
        <v>672</v>
      </c>
      <c r="E39" s="584" t="s">
        <v>323</v>
      </c>
      <c r="F39" s="580" t="s">
        <v>2906</v>
      </c>
      <c r="G39" s="580" t="s">
        <v>2905</v>
      </c>
      <c r="H39" s="580" t="s">
        <v>2904</v>
      </c>
      <c r="I39" s="583" t="s">
        <v>2900</v>
      </c>
      <c r="J39" s="582">
        <v>39693</v>
      </c>
      <c r="K39" s="581"/>
      <c r="L39" s="580"/>
    </row>
    <row r="40" spans="1:12" ht="25.5" x14ac:dyDescent="0.25">
      <c r="A40" s="584">
        <f t="shared" si="0"/>
        <v>38</v>
      </c>
      <c r="B40" s="584" t="s">
        <v>285</v>
      </c>
      <c r="C40" s="586" t="s">
        <v>709</v>
      </c>
      <c r="D40" s="584" t="s">
        <v>672</v>
      </c>
      <c r="E40" s="584" t="s">
        <v>323</v>
      </c>
      <c r="F40" s="580" t="s">
        <v>2903</v>
      </c>
      <c r="G40" s="580" t="s">
        <v>2902</v>
      </c>
      <c r="H40" s="580" t="s">
        <v>2901</v>
      </c>
      <c r="I40" s="583" t="s">
        <v>2900</v>
      </c>
      <c r="J40" s="582">
        <v>59215</v>
      </c>
      <c r="K40" s="581"/>
      <c r="L40" s="580"/>
    </row>
    <row r="41" spans="1:12" ht="25.5" x14ac:dyDescent="0.25">
      <c r="A41" s="584">
        <f t="shared" si="0"/>
        <v>39</v>
      </c>
      <c r="B41" s="584" t="s">
        <v>285</v>
      </c>
      <c r="C41" s="586" t="s">
        <v>709</v>
      </c>
      <c r="D41" s="584" t="s">
        <v>672</v>
      </c>
      <c r="E41" s="584" t="s">
        <v>323</v>
      </c>
      <c r="F41" s="580" t="s">
        <v>2899</v>
      </c>
      <c r="G41" s="580" t="s">
        <v>2898</v>
      </c>
      <c r="H41" s="580" t="s">
        <v>2897</v>
      </c>
      <c r="I41" s="583" t="s">
        <v>2896</v>
      </c>
      <c r="J41" s="582">
        <v>55350</v>
      </c>
      <c r="K41" s="581"/>
      <c r="L41" s="580"/>
    </row>
    <row r="42" spans="1:12" ht="25.5" x14ac:dyDescent="0.25">
      <c r="A42" s="584">
        <f t="shared" si="0"/>
        <v>40</v>
      </c>
      <c r="B42" s="584" t="s">
        <v>285</v>
      </c>
      <c r="C42" s="586" t="s">
        <v>709</v>
      </c>
      <c r="D42" s="584" t="s">
        <v>672</v>
      </c>
      <c r="E42" s="584" t="s">
        <v>323</v>
      </c>
      <c r="F42" s="580" t="s">
        <v>2895</v>
      </c>
      <c r="G42" s="580" t="s">
        <v>2894</v>
      </c>
      <c r="H42" s="580" t="s">
        <v>2893</v>
      </c>
      <c r="I42" s="583" t="s">
        <v>2857</v>
      </c>
      <c r="J42" s="582">
        <v>33820</v>
      </c>
      <c r="K42" s="581"/>
      <c r="L42" s="580"/>
    </row>
    <row r="43" spans="1:12" ht="25.5" x14ac:dyDescent="0.25">
      <c r="A43" s="584">
        <f t="shared" si="0"/>
        <v>41</v>
      </c>
      <c r="B43" s="584" t="s">
        <v>285</v>
      </c>
      <c r="C43" s="586" t="s">
        <v>709</v>
      </c>
      <c r="D43" s="584" t="s">
        <v>672</v>
      </c>
      <c r="E43" s="584" t="s">
        <v>323</v>
      </c>
      <c r="F43" s="580" t="s">
        <v>2892</v>
      </c>
      <c r="G43" s="580" t="s">
        <v>2891</v>
      </c>
      <c r="H43" s="580" t="s">
        <v>2890</v>
      </c>
      <c r="I43" s="583" t="s">
        <v>2857</v>
      </c>
      <c r="J43" s="582">
        <v>31800</v>
      </c>
      <c r="K43" s="581"/>
      <c r="L43" s="580"/>
    </row>
    <row r="44" spans="1:12" ht="25.5" x14ac:dyDescent="0.25">
      <c r="A44" s="584">
        <f t="shared" si="0"/>
        <v>42</v>
      </c>
      <c r="B44" s="584" t="s">
        <v>285</v>
      </c>
      <c r="C44" s="586" t="s">
        <v>709</v>
      </c>
      <c r="D44" s="584" t="s">
        <v>672</v>
      </c>
      <c r="E44" s="584" t="s">
        <v>323</v>
      </c>
      <c r="F44" s="580" t="s">
        <v>2889</v>
      </c>
      <c r="G44" s="580" t="s">
        <v>2888</v>
      </c>
      <c r="H44" s="580" t="s">
        <v>2887</v>
      </c>
      <c r="I44" s="583" t="s">
        <v>2857</v>
      </c>
      <c r="J44" s="582">
        <v>35000</v>
      </c>
      <c r="K44" s="581"/>
      <c r="L44" s="580"/>
    </row>
    <row r="45" spans="1:12" ht="38.25" x14ac:dyDescent="0.25">
      <c r="A45" s="584">
        <f t="shared" si="0"/>
        <v>43</v>
      </c>
      <c r="B45" s="584" t="s">
        <v>285</v>
      </c>
      <c r="C45" s="586" t="s">
        <v>709</v>
      </c>
      <c r="D45" s="584" t="s">
        <v>672</v>
      </c>
      <c r="E45" s="584" t="s">
        <v>323</v>
      </c>
      <c r="F45" s="580" t="s">
        <v>2886</v>
      </c>
      <c r="G45" s="580" t="s">
        <v>2885</v>
      </c>
      <c r="H45" s="580" t="s">
        <v>2884</v>
      </c>
      <c r="I45" s="583" t="s">
        <v>2857</v>
      </c>
      <c r="J45" s="582">
        <v>30165</v>
      </c>
      <c r="K45" s="581"/>
      <c r="L45" s="580"/>
    </row>
    <row r="46" spans="1:12" ht="38.25" x14ac:dyDescent="0.25">
      <c r="A46" s="584">
        <f t="shared" si="0"/>
        <v>44</v>
      </c>
      <c r="B46" s="584" t="s">
        <v>285</v>
      </c>
      <c r="C46" s="586" t="s">
        <v>709</v>
      </c>
      <c r="D46" s="584" t="s">
        <v>672</v>
      </c>
      <c r="E46" s="584" t="s">
        <v>323</v>
      </c>
      <c r="F46" s="580" t="s">
        <v>2883</v>
      </c>
      <c r="G46" s="580" t="s">
        <v>2882</v>
      </c>
      <c r="H46" s="580" t="s">
        <v>2881</v>
      </c>
      <c r="I46" s="583" t="s">
        <v>2857</v>
      </c>
      <c r="J46" s="582">
        <v>20012</v>
      </c>
      <c r="K46" s="581"/>
      <c r="L46" s="580"/>
    </row>
    <row r="47" spans="1:12" ht="51" x14ac:dyDescent="0.25">
      <c r="A47" s="584">
        <f t="shared" si="0"/>
        <v>45</v>
      </c>
      <c r="B47" s="584" t="s">
        <v>285</v>
      </c>
      <c r="C47" s="586" t="s">
        <v>709</v>
      </c>
      <c r="D47" s="584" t="s">
        <v>672</v>
      </c>
      <c r="E47" s="584" t="s">
        <v>323</v>
      </c>
      <c r="F47" s="580" t="s">
        <v>2880</v>
      </c>
      <c r="G47" s="580" t="s">
        <v>2879</v>
      </c>
      <c r="H47" s="580" t="s">
        <v>2878</v>
      </c>
      <c r="I47" s="583" t="s">
        <v>2857</v>
      </c>
      <c r="J47" s="582">
        <v>38030</v>
      </c>
      <c r="K47" s="581"/>
      <c r="L47" s="580"/>
    </row>
    <row r="48" spans="1:12" ht="38.25" x14ac:dyDescent="0.25">
      <c r="A48" s="584">
        <f t="shared" si="0"/>
        <v>46</v>
      </c>
      <c r="B48" s="584" t="s">
        <v>285</v>
      </c>
      <c r="C48" s="586" t="s">
        <v>709</v>
      </c>
      <c r="D48" s="584" t="s">
        <v>672</v>
      </c>
      <c r="E48" s="584" t="s">
        <v>323</v>
      </c>
      <c r="F48" s="580" t="s">
        <v>2877</v>
      </c>
      <c r="G48" s="580" t="s">
        <v>2854</v>
      </c>
      <c r="H48" s="580" t="s">
        <v>2876</v>
      </c>
      <c r="I48" s="583" t="s">
        <v>2790</v>
      </c>
      <c r="J48" s="582">
        <v>21369</v>
      </c>
      <c r="K48" s="581"/>
      <c r="L48" s="580"/>
    </row>
    <row r="49" spans="1:12" ht="25.5" x14ac:dyDescent="0.25">
      <c r="A49" s="584">
        <f t="shared" si="0"/>
        <v>47</v>
      </c>
      <c r="B49" s="584" t="s">
        <v>285</v>
      </c>
      <c r="C49" s="586" t="s">
        <v>709</v>
      </c>
      <c r="D49" s="584" t="s">
        <v>672</v>
      </c>
      <c r="E49" s="584" t="s">
        <v>323</v>
      </c>
      <c r="F49" s="580" t="s">
        <v>2875</v>
      </c>
      <c r="G49" s="580" t="s">
        <v>2874</v>
      </c>
      <c r="H49" s="580" t="s">
        <v>2873</v>
      </c>
      <c r="I49" s="583" t="s">
        <v>2872</v>
      </c>
      <c r="J49" s="582">
        <v>28780</v>
      </c>
      <c r="K49" s="581"/>
      <c r="L49" s="580" t="s">
        <v>2871</v>
      </c>
    </row>
    <row r="50" spans="1:12" ht="38.25" x14ac:dyDescent="0.25">
      <c r="A50" s="584">
        <f t="shared" si="0"/>
        <v>48</v>
      </c>
      <c r="B50" s="584" t="s">
        <v>285</v>
      </c>
      <c r="C50" s="586" t="s">
        <v>709</v>
      </c>
      <c r="D50" s="584" t="s">
        <v>672</v>
      </c>
      <c r="E50" s="584" t="s">
        <v>323</v>
      </c>
      <c r="F50" s="580" t="s">
        <v>2870</v>
      </c>
      <c r="G50" s="580" t="s">
        <v>2869</v>
      </c>
      <c r="H50" s="580" t="s">
        <v>2868</v>
      </c>
      <c r="I50" s="583" t="s">
        <v>2867</v>
      </c>
      <c r="J50" s="582">
        <v>6934</v>
      </c>
      <c r="K50" s="581"/>
      <c r="L50" s="580" t="s">
        <v>2866</v>
      </c>
    </row>
    <row r="51" spans="1:12" ht="25.5" x14ac:dyDescent="0.25">
      <c r="A51" s="584">
        <f t="shared" si="0"/>
        <v>49</v>
      </c>
      <c r="B51" s="584" t="s">
        <v>285</v>
      </c>
      <c r="C51" s="586" t="s">
        <v>709</v>
      </c>
      <c r="D51" s="584" t="s">
        <v>672</v>
      </c>
      <c r="E51" s="584" t="s">
        <v>323</v>
      </c>
      <c r="F51" s="580" t="s">
        <v>2865</v>
      </c>
      <c r="G51" s="580" t="s">
        <v>2864</v>
      </c>
      <c r="H51" s="580" t="s">
        <v>2863</v>
      </c>
      <c r="I51" s="583" t="s">
        <v>2862</v>
      </c>
      <c r="J51" s="582">
        <v>13889.2</v>
      </c>
      <c r="K51" s="581"/>
      <c r="L51" s="580" t="s">
        <v>2861</v>
      </c>
    </row>
    <row r="52" spans="1:12" ht="25.5" x14ac:dyDescent="0.25">
      <c r="A52" s="584">
        <f t="shared" si="0"/>
        <v>50</v>
      </c>
      <c r="B52" s="584" t="s">
        <v>285</v>
      </c>
      <c r="C52" s="586" t="s">
        <v>709</v>
      </c>
      <c r="D52" s="584" t="s">
        <v>672</v>
      </c>
      <c r="E52" s="584" t="s">
        <v>323</v>
      </c>
      <c r="F52" s="580" t="s">
        <v>2860</v>
      </c>
      <c r="G52" s="580" t="s">
        <v>2859</v>
      </c>
      <c r="H52" s="580" t="s">
        <v>2858</v>
      </c>
      <c r="I52" s="583" t="s">
        <v>2857</v>
      </c>
      <c r="J52" s="582">
        <v>12500</v>
      </c>
      <c r="K52" s="581"/>
      <c r="L52" s="580" t="s">
        <v>2856</v>
      </c>
    </row>
    <row r="53" spans="1:12" ht="25.5" x14ac:dyDescent="0.25">
      <c r="A53" s="584">
        <f t="shared" si="0"/>
        <v>51</v>
      </c>
      <c r="B53" s="584" t="s">
        <v>285</v>
      </c>
      <c r="C53" s="586" t="s">
        <v>709</v>
      </c>
      <c r="D53" s="584" t="s">
        <v>672</v>
      </c>
      <c r="E53" s="584" t="s">
        <v>323</v>
      </c>
      <c r="F53" s="580" t="s">
        <v>2855</v>
      </c>
      <c r="G53" s="580" t="s">
        <v>2854</v>
      </c>
      <c r="H53" s="580" t="s">
        <v>2853</v>
      </c>
      <c r="I53" s="583" t="s">
        <v>2852</v>
      </c>
      <c r="J53" s="582">
        <v>7575</v>
      </c>
      <c r="K53" s="581"/>
      <c r="L53" s="580" t="s">
        <v>2851</v>
      </c>
    </row>
    <row r="54" spans="1:12" ht="25.5" x14ac:dyDescent="0.25">
      <c r="A54" s="584">
        <f t="shared" si="0"/>
        <v>52</v>
      </c>
      <c r="B54" s="584" t="s">
        <v>285</v>
      </c>
      <c r="C54" s="580" t="s">
        <v>2848</v>
      </c>
      <c r="D54" s="584" t="s">
        <v>672</v>
      </c>
      <c r="E54" s="584" t="s">
        <v>323</v>
      </c>
      <c r="F54" s="580" t="s">
        <v>2850</v>
      </c>
      <c r="G54" s="580" t="s">
        <v>2846</v>
      </c>
      <c r="H54" s="580" t="s">
        <v>2849</v>
      </c>
      <c r="I54" s="583">
        <v>2016</v>
      </c>
      <c r="J54" s="582">
        <v>8000</v>
      </c>
      <c r="K54" s="581"/>
      <c r="L54" s="580"/>
    </row>
    <row r="55" spans="1:12" ht="25.5" x14ac:dyDescent="0.25">
      <c r="A55" s="584">
        <f t="shared" si="0"/>
        <v>53</v>
      </c>
      <c r="B55" s="584" t="s">
        <v>285</v>
      </c>
      <c r="C55" s="580" t="s">
        <v>2848</v>
      </c>
      <c r="D55" s="584" t="s">
        <v>672</v>
      </c>
      <c r="E55" s="584" t="s">
        <v>323</v>
      </c>
      <c r="F55" s="580" t="s">
        <v>2847</v>
      </c>
      <c r="G55" s="580" t="s">
        <v>2846</v>
      </c>
      <c r="H55" s="580" t="s">
        <v>2845</v>
      </c>
      <c r="I55" s="583">
        <v>2016</v>
      </c>
      <c r="J55" s="582">
        <v>4000</v>
      </c>
      <c r="K55" s="581"/>
      <c r="L55" s="580"/>
    </row>
    <row r="56" spans="1:12" ht="25.5" x14ac:dyDescent="0.25">
      <c r="A56" s="584">
        <f t="shared" si="0"/>
        <v>54</v>
      </c>
      <c r="B56" s="584" t="s">
        <v>285</v>
      </c>
      <c r="C56" s="586" t="s">
        <v>742</v>
      </c>
      <c r="D56" s="584" t="s">
        <v>672</v>
      </c>
      <c r="E56" s="584" t="s">
        <v>703</v>
      </c>
      <c r="F56" s="580" t="s">
        <v>2844</v>
      </c>
      <c r="G56" s="580" t="s">
        <v>2843</v>
      </c>
      <c r="H56" s="580" t="s">
        <v>2842</v>
      </c>
      <c r="I56" s="583" t="s">
        <v>2841</v>
      </c>
      <c r="J56" s="582"/>
      <c r="K56" s="581"/>
      <c r="L56" s="580"/>
    </row>
    <row r="57" spans="1:12" ht="38.25" x14ac:dyDescent="0.25">
      <c r="A57" s="584">
        <f t="shared" si="0"/>
        <v>55</v>
      </c>
      <c r="B57" s="584" t="s">
        <v>285</v>
      </c>
      <c r="C57" s="586" t="s">
        <v>742</v>
      </c>
      <c r="D57" s="584" t="s">
        <v>672</v>
      </c>
      <c r="E57" s="584" t="s">
        <v>703</v>
      </c>
      <c r="F57" s="580" t="s">
        <v>2840</v>
      </c>
      <c r="G57" s="580" t="s">
        <v>2839</v>
      </c>
      <c r="H57" s="580" t="s">
        <v>2838</v>
      </c>
      <c r="I57" s="583" t="s">
        <v>2837</v>
      </c>
      <c r="J57" s="582"/>
      <c r="K57" s="581"/>
      <c r="L57" s="580"/>
    </row>
    <row r="58" spans="1:12" ht="51" x14ac:dyDescent="0.25">
      <c r="A58" s="584">
        <f t="shared" si="0"/>
        <v>56</v>
      </c>
      <c r="B58" s="584" t="s">
        <v>285</v>
      </c>
      <c r="C58" s="586" t="s">
        <v>742</v>
      </c>
      <c r="D58" s="584" t="s">
        <v>672</v>
      </c>
      <c r="E58" s="584" t="s">
        <v>703</v>
      </c>
      <c r="F58" s="580" t="s">
        <v>2836</v>
      </c>
      <c r="G58" s="580" t="s">
        <v>2835</v>
      </c>
      <c r="H58" s="580" t="s">
        <v>2834</v>
      </c>
      <c r="I58" s="583" t="s">
        <v>2833</v>
      </c>
      <c r="J58" s="582"/>
      <c r="K58" s="581"/>
      <c r="L58" s="580"/>
    </row>
    <row r="59" spans="1:12" ht="51" x14ac:dyDescent="0.25">
      <c r="A59" s="584">
        <f t="shared" si="0"/>
        <v>57</v>
      </c>
      <c r="B59" s="584" t="s">
        <v>285</v>
      </c>
      <c r="C59" s="586" t="s">
        <v>742</v>
      </c>
      <c r="D59" s="584" t="s">
        <v>672</v>
      </c>
      <c r="E59" s="584" t="s">
        <v>703</v>
      </c>
      <c r="F59" s="580" t="s">
        <v>2832</v>
      </c>
      <c r="G59" s="580" t="s">
        <v>2831</v>
      </c>
      <c r="H59" s="580" t="s">
        <v>2830</v>
      </c>
      <c r="I59" s="583" t="s">
        <v>2829</v>
      </c>
      <c r="J59" s="582"/>
      <c r="K59" s="581"/>
      <c r="L59" s="580"/>
    </row>
    <row r="60" spans="1:12" ht="51" x14ac:dyDescent="0.25">
      <c r="A60" s="584">
        <f t="shared" si="0"/>
        <v>58</v>
      </c>
      <c r="B60" s="584" t="s">
        <v>285</v>
      </c>
      <c r="C60" s="586" t="s">
        <v>742</v>
      </c>
      <c r="D60" s="584" t="s">
        <v>672</v>
      </c>
      <c r="E60" s="584" t="s">
        <v>703</v>
      </c>
      <c r="F60" s="580" t="s">
        <v>2828</v>
      </c>
      <c r="G60" s="580" t="s">
        <v>2827</v>
      </c>
      <c r="H60" s="580" t="s">
        <v>2826</v>
      </c>
      <c r="I60" s="583" t="s">
        <v>2825</v>
      </c>
      <c r="J60" s="582"/>
      <c r="K60" s="581"/>
      <c r="L60" s="580"/>
    </row>
    <row r="61" spans="1:12" ht="51" x14ac:dyDescent="0.25">
      <c r="A61" s="584">
        <f t="shared" si="0"/>
        <v>59</v>
      </c>
      <c r="B61" s="584" t="s">
        <v>285</v>
      </c>
      <c r="C61" s="586" t="s">
        <v>742</v>
      </c>
      <c r="D61" s="584" t="s">
        <v>672</v>
      </c>
      <c r="E61" s="584" t="s">
        <v>703</v>
      </c>
      <c r="F61" s="580" t="s">
        <v>2824</v>
      </c>
      <c r="G61" s="580" t="s">
        <v>2823</v>
      </c>
      <c r="H61" s="580" t="s">
        <v>2822</v>
      </c>
      <c r="I61" s="583" t="s">
        <v>2821</v>
      </c>
      <c r="J61" s="582"/>
      <c r="K61" s="581"/>
      <c r="L61" s="580"/>
    </row>
    <row r="62" spans="1:12" ht="63.75" x14ac:dyDescent="0.25">
      <c r="A62" s="584">
        <f t="shared" si="0"/>
        <v>60</v>
      </c>
      <c r="B62" s="584" t="s">
        <v>285</v>
      </c>
      <c r="C62" s="586" t="s">
        <v>742</v>
      </c>
      <c r="D62" s="584" t="s">
        <v>672</v>
      </c>
      <c r="E62" s="584" t="s">
        <v>703</v>
      </c>
      <c r="F62" s="580" t="s">
        <v>2820</v>
      </c>
      <c r="G62" s="580" t="s">
        <v>2819</v>
      </c>
      <c r="H62" s="580" t="s">
        <v>2818</v>
      </c>
      <c r="I62" s="583" t="s">
        <v>2817</v>
      </c>
      <c r="J62" s="582"/>
      <c r="K62" s="581"/>
      <c r="L62" s="580"/>
    </row>
    <row r="63" spans="1:12" ht="51" x14ac:dyDescent="0.25">
      <c r="A63" s="584">
        <f t="shared" si="0"/>
        <v>61</v>
      </c>
      <c r="B63" s="584" t="s">
        <v>285</v>
      </c>
      <c r="C63" s="586" t="s">
        <v>742</v>
      </c>
      <c r="D63" s="584" t="s">
        <v>672</v>
      </c>
      <c r="E63" s="584" t="s">
        <v>703</v>
      </c>
      <c r="F63" s="580" t="s">
        <v>2816</v>
      </c>
      <c r="G63" s="580" t="s">
        <v>2815</v>
      </c>
      <c r="H63" s="580" t="s">
        <v>2814</v>
      </c>
      <c r="I63" s="583" t="s">
        <v>2813</v>
      </c>
      <c r="J63" s="582"/>
      <c r="K63" s="581"/>
      <c r="L63" s="580"/>
    </row>
    <row r="64" spans="1:12" ht="38.25" x14ac:dyDescent="0.25">
      <c r="A64" s="584">
        <f t="shared" si="0"/>
        <v>62</v>
      </c>
      <c r="B64" s="584" t="s">
        <v>285</v>
      </c>
      <c r="C64" s="586" t="s">
        <v>742</v>
      </c>
      <c r="D64" s="584" t="s">
        <v>672</v>
      </c>
      <c r="E64" s="584" t="s">
        <v>703</v>
      </c>
      <c r="F64" s="580" t="s">
        <v>2812</v>
      </c>
      <c r="G64" s="580" t="s">
        <v>2811</v>
      </c>
      <c r="H64" s="580" t="s">
        <v>2810</v>
      </c>
      <c r="I64" s="583" t="s">
        <v>2809</v>
      </c>
      <c r="J64" s="582"/>
      <c r="K64" s="581"/>
      <c r="L64" s="580"/>
    </row>
    <row r="65" spans="1:12" ht="25.5" x14ac:dyDescent="0.25">
      <c r="A65" s="584">
        <f t="shared" si="0"/>
        <v>63</v>
      </c>
      <c r="B65" s="584" t="s">
        <v>285</v>
      </c>
      <c r="C65" s="586" t="s">
        <v>742</v>
      </c>
      <c r="D65" s="584" t="s">
        <v>672</v>
      </c>
      <c r="E65" s="584" t="s">
        <v>703</v>
      </c>
      <c r="F65" s="580" t="s">
        <v>2808</v>
      </c>
      <c r="G65" s="580" t="s">
        <v>2804</v>
      </c>
      <c r="H65" s="580" t="s">
        <v>2807</v>
      </c>
      <c r="I65" s="583" t="s">
        <v>2806</v>
      </c>
      <c r="J65" s="582"/>
      <c r="K65" s="581"/>
      <c r="L65" s="580"/>
    </row>
    <row r="66" spans="1:12" ht="25.5" x14ac:dyDescent="0.25">
      <c r="A66" s="584">
        <f t="shared" si="0"/>
        <v>64</v>
      </c>
      <c r="B66" s="584" t="s">
        <v>285</v>
      </c>
      <c r="C66" s="586" t="s">
        <v>742</v>
      </c>
      <c r="D66" s="584" t="s">
        <v>672</v>
      </c>
      <c r="E66" s="584" t="s">
        <v>703</v>
      </c>
      <c r="F66" s="580" t="s">
        <v>2805</v>
      </c>
      <c r="G66" s="580" t="s">
        <v>2804</v>
      </c>
      <c r="H66" s="580" t="s">
        <v>2803</v>
      </c>
      <c r="I66" s="583" t="s">
        <v>2802</v>
      </c>
      <c r="J66" s="582"/>
      <c r="K66" s="581"/>
      <c r="L66" s="580"/>
    </row>
    <row r="67" spans="1:12" ht="38.25" x14ac:dyDescent="0.25">
      <c r="A67" s="584">
        <f t="shared" si="0"/>
        <v>65</v>
      </c>
      <c r="B67" s="584" t="s">
        <v>285</v>
      </c>
      <c r="C67" s="586" t="s">
        <v>742</v>
      </c>
      <c r="D67" s="584" t="s">
        <v>672</v>
      </c>
      <c r="E67" s="584" t="s">
        <v>703</v>
      </c>
      <c r="F67" s="580" t="s">
        <v>2801</v>
      </c>
      <c r="G67" s="580" t="s">
        <v>2800</v>
      </c>
      <c r="H67" s="580" t="s">
        <v>2799</v>
      </c>
      <c r="I67" s="583" t="s">
        <v>2798</v>
      </c>
      <c r="J67" s="582"/>
      <c r="K67" s="581"/>
      <c r="L67" s="580"/>
    </row>
    <row r="68" spans="1:12" ht="25.5" x14ac:dyDescent="0.25">
      <c r="A68" s="584">
        <f t="shared" ref="A68:A131" si="1">A67+1</f>
        <v>66</v>
      </c>
      <c r="B68" s="584" t="s">
        <v>285</v>
      </c>
      <c r="C68" s="586" t="s">
        <v>742</v>
      </c>
      <c r="D68" s="584" t="s">
        <v>672</v>
      </c>
      <c r="E68" s="584" t="s">
        <v>703</v>
      </c>
      <c r="F68" s="580" t="s">
        <v>2797</v>
      </c>
      <c r="G68" s="580" t="s">
        <v>2796</v>
      </c>
      <c r="H68" s="580" t="s">
        <v>2795</v>
      </c>
      <c r="I68" s="583" t="s">
        <v>2794</v>
      </c>
      <c r="J68" s="582"/>
      <c r="K68" s="581"/>
      <c r="L68" s="580"/>
    </row>
    <row r="69" spans="1:12" ht="25.5" x14ac:dyDescent="0.25">
      <c r="A69" s="584">
        <f t="shared" si="1"/>
        <v>67</v>
      </c>
      <c r="B69" s="584" t="s">
        <v>285</v>
      </c>
      <c r="C69" s="580" t="s">
        <v>1449</v>
      </c>
      <c r="D69" s="584" t="s">
        <v>672</v>
      </c>
      <c r="E69" s="584" t="s">
        <v>703</v>
      </c>
      <c r="F69" s="580" t="s">
        <v>2793</v>
      </c>
      <c r="G69" s="580" t="s">
        <v>2792</v>
      </c>
      <c r="H69" s="580" t="s">
        <v>2791</v>
      </c>
      <c r="I69" s="583" t="s">
        <v>2790</v>
      </c>
      <c r="J69" s="582"/>
      <c r="K69" s="581"/>
      <c r="L69" s="580"/>
    </row>
    <row r="70" spans="1:12" ht="38.25" x14ac:dyDescent="0.25">
      <c r="A70" s="584">
        <f t="shared" si="1"/>
        <v>68</v>
      </c>
      <c r="B70" s="584" t="s">
        <v>285</v>
      </c>
      <c r="C70" s="580" t="s">
        <v>704</v>
      </c>
      <c r="D70" s="584" t="s">
        <v>672</v>
      </c>
      <c r="E70" s="584" t="s">
        <v>703</v>
      </c>
      <c r="F70" s="580" t="s">
        <v>2789</v>
      </c>
      <c r="G70" s="580" t="s">
        <v>2788</v>
      </c>
      <c r="H70" s="580" t="s">
        <v>2787</v>
      </c>
      <c r="I70" s="583" t="s">
        <v>2786</v>
      </c>
      <c r="J70" s="582">
        <v>73650</v>
      </c>
      <c r="K70" s="581"/>
      <c r="L70" s="580"/>
    </row>
    <row r="71" spans="1:12" ht="38.25" x14ac:dyDescent="0.25">
      <c r="A71" s="584">
        <f t="shared" si="1"/>
        <v>69</v>
      </c>
      <c r="B71" s="584" t="s">
        <v>285</v>
      </c>
      <c r="C71" s="580" t="s">
        <v>2001</v>
      </c>
      <c r="D71" s="584" t="s">
        <v>672</v>
      </c>
      <c r="E71" s="584" t="s">
        <v>323</v>
      </c>
      <c r="F71" s="580" t="s">
        <v>677</v>
      </c>
      <c r="G71" s="580" t="s">
        <v>2780</v>
      </c>
      <c r="H71" s="580" t="s">
        <v>768</v>
      </c>
      <c r="I71" s="583" t="s">
        <v>2213</v>
      </c>
      <c r="J71" s="582">
        <v>37019.01</v>
      </c>
      <c r="K71" s="581">
        <v>0</v>
      </c>
      <c r="L71" s="580" t="s">
        <v>2777</v>
      </c>
    </row>
    <row r="72" spans="1:12" ht="38.25" x14ac:dyDescent="0.25">
      <c r="A72" s="584">
        <f t="shared" si="1"/>
        <v>70</v>
      </c>
      <c r="B72" s="584" t="s">
        <v>285</v>
      </c>
      <c r="C72" s="580" t="s">
        <v>2785</v>
      </c>
      <c r="D72" s="584" t="s">
        <v>672</v>
      </c>
      <c r="E72" s="584" t="s">
        <v>703</v>
      </c>
      <c r="F72" s="580" t="s">
        <v>2784</v>
      </c>
      <c r="G72" s="580" t="s">
        <v>2783</v>
      </c>
      <c r="H72" s="580" t="s">
        <v>2782</v>
      </c>
      <c r="I72" s="583" t="s">
        <v>2778</v>
      </c>
      <c r="J72" s="582">
        <v>18029</v>
      </c>
      <c r="K72" s="581">
        <v>0</v>
      </c>
      <c r="L72" s="580" t="s">
        <v>2781</v>
      </c>
    </row>
    <row r="73" spans="1:12" ht="38.25" x14ac:dyDescent="0.25">
      <c r="A73" s="584">
        <f t="shared" si="1"/>
        <v>71</v>
      </c>
      <c r="B73" s="584" t="s">
        <v>285</v>
      </c>
      <c r="C73" s="580" t="s">
        <v>2001</v>
      </c>
      <c r="D73" s="584" t="s">
        <v>672</v>
      </c>
      <c r="E73" s="584" t="s">
        <v>323</v>
      </c>
      <c r="F73" s="580" t="s">
        <v>698</v>
      </c>
      <c r="G73" s="580" t="s">
        <v>2780</v>
      </c>
      <c r="H73" s="580" t="s">
        <v>2779</v>
      </c>
      <c r="I73" s="583" t="s">
        <v>2778</v>
      </c>
      <c r="J73" s="582">
        <v>37019</v>
      </c>
      <c r="K73" s="581"/>
      <c r="L73" s="580" t="s">
        <v>2777</v>
      </c>
    </row>
    <row r="74" spans="1:12" ht="25.5" x14ac:dyDescent="0.25">
      <c r="A74" s="584">
        <f t="shared" si="1"/>
        <v>72</v>
      </c>
      <c r="B74" s="584" t="s">
        <v>285</v>
      </c>
      <c r="C74" s="580" t="s">
        <v>2775</v>
      </c>
      <c r="D74" s="584" t="s">
        <v>750</v>
      </c>
      <c r="E74" s="584" t="s">
        <v>323</v>
      </c>
      <c r="F74" s="580" t="s">
        <v>2776</v>
      </c>
      <c r="G74" s="580" t="s">
        <v>2773</v>
      </c>
      <c r="H74" s="580" t="s">
        <v>2772</v>
      </c>
      <c r="I74" s="585">
        <v>42402</v>
      </c>
      <c r="J74" s="582">
        <v>1188</v>
      </c>
      <c r="K74" s="581"/>
      <c r="L74" s="580"/>
    </row>
    <row r="75" spans="1:12" ht="25.5" x14ac:dyDescent="0.25">
      <c r="A75" s="584">
        <f t="shared" si="1"/>
        <v>73</v>
      </c>
      <c r="B75" s="584" t="s">
        <v>285</v>
      </c>
      <c r="C75" s="580" t="s">
        <v>2775</v>
      </c>
      <c r="D75" s="584" t="s">
        <v>750</v>
      </c>
      <c r="E75" s="584" t="s">
        <v>323</v>
      </c>
      <c r="F75" s="580" t="s">
        <v>2774</v>
      </c>
      <c r="G75" s="580" t="s">
        <v>2773</v>
      </c>
      <c r="H75" s="580" t="s">
        <v>2772</v>
      </c>
      <c r="I75" s="585">
        <v>42441</v>
      </c>
      <c r="J75" s="582">
        <v>1680</v>
      </c>
      <c r="K75" s="581"/>
      <c r="L75" s="580"/>
    </row>
    <row r="76" spans="1:12" ht="38.25" x14ac:dyDescent="0.25">
      <c r="A76" s="584">
        <f t="shared" si="1"/>
        <v>74</v>
      </c>
      <c r="B76" s="584" t="s">
        <v>285</v>
      </c>
      <c r="C76" s="580" t="s">
        <v>2750</v>
      </c>
      <c r="D76" s="584" t="s">
        <v>750</v>
      </c>
      <c r="E76" s="584" t="s">
        <v>323</v>
      </c>
      <c r="F76" s="580" t="s">
        <v>2771</v>
      </c>
      <c r="G76" s="580" t="s">
        <v>2770</v>
      </c>
      <c r="H76" s="580" t="s">
        <v>2769</v>
      </c>
      <c r="I76" s="585">
        <v>42451</v>
      </c>
      <c r="J76" s="582">
        <v>9456</v>
      </c>
      <c r="K76" s="581"/>
      <c r="L76" s="580"/>
    </row>
    <row r="77" spans="1:12" ht="38.25" x14ac:dyDescent="0.25">
      <c r="A77" s="584">
        <f t="shared" si="1"/>
        <v>75</v>
      </c>
      <c r="B77" s="584" t="s">
        <v>285</v>
      </c>
      <c r="C77" s="580" t="s">
        <v>2768</v>
      </c>
      <c r="D77" s="584" t="s">
        <v>750</v>
      </c>
      <c r="E77" s="584" t="s">
        <v>323</v>
      </c>
      <c r="F77" s="580" t="s">
        <v>2767</v>
      </c>
      <c r="G77" s="580" t="s">
        <v>2741</v>
      </c>
      <c r="H77" s="580" t="s">
        <v>2766</v>
      </c>
      <c r="I77" s="585" t="s">
        <v>2765</v>
      </c>
      <c r="J77" s="582">
        <v>5880</v>
      </c>
      <c r="K77" s="581"/>
      <c r="L77" s="580"/>
    </row>
    <row r="78" spans="1:12" ht="25.5" x14ac:dyDescent="0.25">
      <c r="A78" s="584">
        <f t="shared" si="1"/>
        <v>76</v>
      </c>
      <c r="B78" s="584" t="s">
        <v>285</v>
      </c>
      <c r="C78" s="580" t="s">
        <v>2764</v>
      </c>
      <c r="D78" s="584" t="s">
        <v>750</v>
      </c>
      <c r="E78" s="584" t="s">
        <v>323</v>
      </c>
      <c r="F78" s="580" t="s">
        <v>2763</v>
      </c>
      <c r="G78" s="580" t="s">
        <v>2762</v>
      </c>
      <c r="H78" s="580" t="s">
        <v>2761</v>
      </c>
      <c r="I78" s="585">
        <v>42373</v>
      </c>
      <c r="J78" s="582">
        <v>1080</v>
      </c>
      <c r="K78" s="581"/>
      <c r="L78" s="580"/>
    </row>
    <row r="79" spans="1:12" ht="25.5" x14ac:dyDescent="0.25">
      <c r="A79" s="584">
        <f t="shared" si="1"/>
        <v>77</v>
      </c>
      <c r="B79" s="584" t="s">
        <v>285</v>
      </c>
      <c r="C79" s="580" t="s">
        <v>2760</v>
      </c>
      <c r="D79" s="584" t="s">
        <v>750</v>
      </c>
      <c r="E79" s="584" t="s">
        <v>323</v>
      </c>
      <c r="F79" s="580" t="s">
        <v>2759</v>
      </c>
      <c r="G79" s="580" t="s">
        <v>2726</v>
      </c>
      <c r="H79" s="580" t="s">
        <v>2758</v>
      </c>
      <c r="I79" s="585">
        <v>42398</v>
      </c>
      <c r="J79" s="582">
        <v>600</v>
      </c>
      <c r="K79" s="581"/>
      <c r="L79" s="580"/>
    </row>
    <row r="80" spans="1:12" ht="25.5" x14ac:dyDescent="0.25">
      <c r="A80" s="584">
        <f t="shared" si="1"/>
        <v>78</v>
      </c>
      <c r="B80" s="584" t="s">
        <v>285</v>
      </c>
      <c r="C80" s="580" t="s">
        <v>2757</v>
      </c>
      <c r="D80" s="584" t="s">
        <v>750</v>
      </c>
      <c r="E80" s="584" t="s">
        <v>323</v>
      </c>
      <c r="F80" s="580" t="s">
        <v>2756</v>
      </c>
      <c r="G80" s="580" t="s">
        <v>2715</v>
      </c>
      <c r="H80" s="580" t="s">
        <v>2755</v>
      </c>
      <c r="I80" s="585">
        <v>42374</v>
      </c>
      <c r="J80" s="582">
        <v>1920</v>
      </c>
      <c r="K80" s="581"/>
      <c r="L80" s="580"/>
    </row>
    <row r="81" spans="1:12" ht="25.5" x14ac:dyDescent="0.25">
      <c r="A81" s="584">
        <f t="shared" si="1"/>
        <v>79</v>
      </c>
      <c r="B81" s="584" t="s">
        <v>285</v>
      </c>
      <c r="C81" s="580" t="s">
        <v>2754</v>
      </c>
      <c r="D81" s="584" t="s">
        <v>750</v>
      </c>
      <c r="E81" s="584" t="s">
        <v>323</v>
      </c>
      <c r="F81" s="580" t="s">
        <v>2753</v>
      </c>
      <c r="G81" s="580" t="s">
        <v>2752</v>
      </c>
      <c r="H81" s="580" t="s">
        <v>2751</v>
      </c>
      <c r="I81" s="585">
        <v>42385</v>
      </c>
      <c r="J81" s="582">
        <v>480</v>
      </c>
      <c r="K81" s="581"/>
      <c r="L81" s="580"/>
    </row>
    <row r="82" spans="1:12" ht="25.5" x14ac:dyDescent="0.25">
      <c r="A82" s="584">
        <f t="shared" si="1"/>
        <v>80</v>
      </c>
      <c r="B82" s="584" t="s">
        <v>285</v>
      </c>
      <c r="C82" s="580" t="s">
        <v>2750</v>
      </c>
      <c r="D82" s="584" t="s">
        <v>750</v>
      </c>
      <c r="E82" s="584" t="s">
        <v>323</v>
      </c>
      <c r="F82" s="580" t="s">
        <v>2749</v>
      </c>
      <c r="G82" s="580" t="s">
        <v>2748</v>
      </c>
      <c r="H82" s="580" t="s">
        <v>2747</v>
      </c>
      <c r="I82" s="585">
        <v>42421</v>
      </c>
      <c r="J82" s="582">
        <v>9296</v>
      </c>
      <c r="K82" s="581"/>
      <c r="L82" s="580"/>
    </row>
    <row r="83" spans="1:12" ht="25.5" x14ac:dyDescent="0.25">
      <c r="A83" s="584">
        <f t="shared" si="1"/>
        <v>81</v>
      </c>
      <c r="B83" s="584" t="s">
        <v>285</v>
      </c>
      <c r="C83" s="580" t="s">
        <v>2720</v>
      </c>
      <c r="D83" s="584" t="s">
        <v>750</v>
      </c>
      <c r="E83" s="584" t="s">
        <v>323</v>
      </c>
      <c r="F83" s="580" t="s">
        <v>2746</v>
      </c>
      <c r="G83" s="580" t="s">
        <v>2715</v>
      </c>
      <c r="H83" s="580" t="s">
        <v>2745</v>
      </c>
      <c r="I83" s="585" t="s">
        <v>2744</v>
      </c>
      <c r="J83" s="582">
        <v>3600</v>
      </c>
      <c r="K83" s="581"/>
      <c r="L83" s="580"/>
    </row>
    <row r="84" spans="1:12" ht="38.25" x14ac:dyDescent="0.25">
      <c r="A84" s="584">
        <f t="shared" si="1"/>
        <v>82</v>
      </c>
      <c r="B84" s="584" t="s">
        <v>285</v>
      </c>
      <c r="C84" s="580" t="s">
        <v>2743</v>
      </c>
      <c r="D84" s="584" t="s">
        <v>750</v>
      </c>
      <c r="E84" s="584" t="s">
        <v>323</v>
      </c>
      <c r="F84" s="580" t="s">
        <v>2742</v>
      </c>
      <c r="G84" s="580" t="s">
        <v>2741</v>
      </c>
      <c r="H84" s="580" t="s">
        <v>2740</v>
      </c>
      <c r="I84" s="585">
        <v>42456</v>
      </c>
      <c r="J84" s="582">
        <v>4680</v>
      </c>
      <c r="K84" s="581"/>
      <c r="L84" s="580"/>
    </row>
    <row r="85" spans="1:12" ht="25.5" x14ac:dyDescent="0.25">
      <c r="A85" s="584">
        <f t="shared" si="1"/>
        <v>83</v>
      </c>
      <c r="B85" s="584" t="s">
        <v>285</v>
      </c>
      <c r="C85" s="580" t="s">
        <v>2736</v>
      </c>
      <c r="D85" s="584" t="s">
        <v>750</v>
      </c>
      <c r="E85" s="584" t="s">
        <v>323</v>
      </c>
      <c r="F85" s="580" t="s">
        <v>2739</v>
      </c>
      <c r="G85" s="580" t="s">
        <v>2738</v>
      </c>
      <c r="H85" s="580" t="s">
        <v>2737</v>
      </c>
      <c r="I85" s="585">
        <v>42534</v>
      </c>
      <c r="J85" s="582">
        <v>2500</v>
      </c>
      <c r="K85" s="581"/>
      <c r="L85" s="580"/>
    </row>
    <row r="86" spans="1:12" ht="25.5" x14ac:dyDescent="0.25">
      <c r="A86" s="584">
        <f t="shared" si="1"/>
        <v>84</v>
      </c>
      <c r="B86" s="584" t="s">
        <v>285</v>
      </c>
      <c r="C86" s="580" t="s">
        <v>2736</v>
      </c>
      <c r="D86" s="584" t="s">
        <v>750</v>
      </c>
      <c r="E86" s="584" t="s">
        <v>323</v>
      </c>
      <c r="F86" s="580" t="s">
        <v>2735</v>
      </c>
      <c r="G86" s="580" t="s">
        <v>2734</v>
      </c>
      <c r="H86" s="580" t="s">
        <v>2733</v>
      </c>
      <c r="I86" s="585">
        <v>42505</v>
      </c>
      <c r="J86" s="582">
        <v>2500</v>
      </c>
      <c r="K86" s="581"/>
      <c r="L86" s="580"/>
    </row>
    <row r="87" spans="1:12" ht="25.5" x14ac:dyDescent="0.25">
      <c r="A87" s="584">
        <f t="shared" si="1"/>
        <v>85</v>
      </c>
      <c r="B87" s="584" t="s">
        <v>285</v>
      </c>
      <c r="C87" s="580" t="s">
        <v>2732</v>
      </c>
      <c r="D87" s="584" t="s">
        <v>750</v>
      </c>
      <c r="E87" s="584" t="s">
        <v>323</v>
      </c>
      <c r="F87" s="580" t="s">
        <v>2731</v>
      </c>
      <c r="G87" s="580" t="s">
        <v>2730</v>
      </c>
      <c r="H87" s="580" t="s">
        <v>2729</v>
      </c>
      <c r="I87" s="585">
        <v>42632</v>
      </c>
      <c r="J87" s="582">
        <v>4300</v>
      </c>
      <c r="K87" s="581"/>
      <c r="L87" s="580"/>
    </row>
    <row r="88" spans="1:12" ht="25.5" x14ac:dyDescent="0.25">
      <c r="A88" s="584">
        <f t="shared" si="1"/>
        <v>86</v>
      </c>
      <c r="B88" s="584" t="s">
        <v>285</v>
      </c>
      <c r="C88" s="580" t="s">
        <v>2728</v>
      </c>
      <c r="D88" s="584" t="s">
        <v>750</v>
      </c>
      <c r="E88" s="584" t="s">
        <v>323</v>
      </c>
      <c r="F88" s="580" t="s">
        <v>2727</v>
      </c>
      <c r="G88" s="580" t="s">
        <v>2726</v>
      </c>
      <c r="H88" s="580" t="s">
        <v>2725</v>
      </c>
      <c r="I88" s="585">
        <v>42659</v>
      </c>
      <c r="J88" s="582">
        <v>8520</v>
      </c>
      <c r="K88" s="581"/>
      <c r="L88" s="580"/>
    </row>
    <row r="89" spans="1:12" ht="25.5" x14ac:dyDescent="0.25">
      <c r="A89" s="584">
        <f t="shared" si="1"/>
        <v>87</v>
      </c>
      <c r="B89" s="584" t="s">
        <v>285</v>
      </c>
      <c r="C89" s="580" t="s">
        <v>2724</v>
      </c>
      <c r="D89" s="584" t="s">
        <v>750</v>
      </c>
      <c r="E89" s="584" t="s">
        <v>323</v>
      </c>
      <c r="F89" s="580" t="s">
        <v>2723</v>
      </c>
      <c r="G89" s="580" t="s">
        <v>2722</v>
      </c>
      <c r="H89" s="580" t="s">
        <v>2721</v>
      </c>
      <c r="I89" s="585">
        <v>42645</v>
      </c>
      <c r="J89" s="582">
        <v>5760</v>
      </c>
      <c r="K89" s="581"/>
      <c r="L89" s="580"/>
    </row>
    <row r="90" spans="1:12" ht="25.5" x14ac:dyDescent="0.25">
      <c r="A90" s="584">
        <f t="shared" si="1"/>
        <v>88</v>
      </c>
      <c r="B90" s="584" t="s">
        <v>285</v>
      </c>
      <c r="C90" s="580" t="s">
        <v>2720</v>
      </c>
      <c r="D90" s="584" t="s">
        <v>750</v>
      </c>
      <c r="E90" s="584" t="s">
        <v>323</v>
      </c>
      <c r="F90" s="580" t="s">
        <v>2719</v>
      </c>
      <c r="G90" s="580" t="s">
        <v>2715</v>
      </c>
      <c r="H90" s="580" t="s">
        <v>2718</v>
      </c>
      <c r="I90" s="585">
        <v>42630</v>
      </c>
      <c r="J90" s="582">
        <v>3600</v>
      </c>
      <c r="K90" s="581"/>
      <c r="L90" s="580"/>
    </row>
    <row r="91" spans="1:12" ht="38.25" x14ac:dyDescent="0.25">
      <c r="A91" s="584">
        <f t="shared" si="1"/>
        <v>89</v>
      </c>
      <c r="B91" s="584" t="s">
        <v>285</v>
      </c>
      <c r="C91" s="580" t="s">
        <v>2717</v>
      </c>
      <c r="D91" s="584" t="s">
        <v>750</v>
      </c>
      <c r="E91" s="584" t="s">
        <v>323</v>
      </c>
      <c r="F91" s="580" t="s">
        <v>2716</v>
      </c>
      <c r="G91" s="580" t="s">
        <v>2715</v>
      </c>
      <c r="H91" s="580" t="s">
        <v>2714</v>
      </c>
      <c r="I91" s="585">
        <v>42526</v>
      </c>
      <c r="J91" s="582">
        <v>3552</v>
      </c>
      <c r="K91" s="581"/>
      <c r="L91" s="580"/>
    </row>
    <row r="92" spans="1:12" ht="25.5" x14ac:dyDescent="0.25">
      <c r="A92" s="584">
        <f t="shared" si="1"/>
        <v>90</v>
      </c>
      <c r="B92" s="584" t="s">
        <v>285</v>
      </c>
      <c r="C92" s="580" t="s">
        <v>2713</v>
      </c>
      <c r="D92" s="584" t="s">
        <v>750</v>
      </c>
      <c r="E92" s="584" t="s">
        <v>323</v>
      </c>
      <c r="F92" s="580" t="s">
        <v>2712</v>
      </c>
      <c r="G92" s="580" t="s">
        <v>2711</v>
      </c>
      <c r="H92" s="580" t="s">
        <v>2710</v>
      </c>
      <c r="I92" s="585">
        <v>42663</v>
      </c>
      <c r="J92" s="582">
        <v>2400</v>
      </c>
      <c r="K92" s="581"/>
      <c r="L92" s="580"/>
    </row>
    <row r="93" spans="1:12" ht="25.5" x14ac:dyDescent="0.25">
      <c r="A93" s="584">
        <f t="shared" si="1"/>
        <v>91</v>
      </c>
      <c r="B93" s="584" t="s">
        <v>285</v>
      </c>
      <c r="C93" s="580" t="s">
        <v>2709</v>
      </c>
      <c r="D93" s="584" t="s">
        <v>750</v>
      </c>
      <c r="E93" s="584" t="s">
        <v>323</v>
      </c>
      <c r="F93" s="580" t="s">
        <v>2708</v>
      </c>
      <c r="G93" s="580" t="s">
        <v>2707</v>
      </c>
      <c r="H93" s="580" t="s">
        <v>2706</v>
      </c>
      <c r="I93" s="585" t="s">
        <v>2705</v>
      </c>
      <c r="J93" s="582">
        <v>96553</v>
      </c>
      <c r="K93" s="581"/>
      <c r="L93" s="580"/>
    </row>
    <row r="94" spans="1:12" ht="25.5" x14ac:dyDescent="0.25">
      <c r="A94" s="584">
        <f t="shared" si="1"/>
        <v>92</v>
      </c>
      <c r="B94" s="584" t="s">
        <v>285</v>
      </c>
      <c r="C94" s="580" t="s">
        <v>2704</v>
      </c>
      <c r="D94" s="584" t="s">
        <v>750</v>
      </c>
      <c r="E94" s="584" t="s">
        <v>323</v>
      </c>
      <c r="F94" s="580" t="s">
        <v>2703</v>
      </c>
      <c r="G94" s="580" t="s">
        <v>2702</v>
      </c>
      <c r="H94" s="580" t="s">
        <v>2701</v>
      </c>
      <c r="I94" s="585">
        <v>42690</v>
      </c>
      <c r="J94" s="582">
        <v>780</v>
      </c>
      <c r="K94" s="581"/>
      <c r="L94" s="580"/>
    </row>
    <row r="95" spans="1:12" ht="25.5" x14ac:dyDescent="0.25">
      <c r="A95" s="584">
        <f t="shared" si="1"/>
        <v>93</v>
      </c>
      <c r="B95" s="584" t="s">
        <v>285</v>
      </c>
      <c r="C95" s="580" t="s">
        <v>2700</v>
      </c>
      <c r="D95" s="584" t="s">
        <v>750</v>
      </c>
      <c r="E95" s="584" t="s">
        <v>323</v>
      </c>
      <c r="F95" s="580" t="s">
        <v>2699</v>
      </c>
      <c r="G95" s="580" t="s">
        <v>2698</v>
      </c>
      <c r="H95" s="580" t="s">
        <v>2697</v>
      </c>
      <c r="I95" s="585">
        <v>42705</v>
      </c>
      <c r="J95" s="582">
        <v>44400</v>
      </c>
      <c r="K95" s="581"/>
      <c r="L95" s="580"/>
    </row>
    <row r="96" spans="1:12" ht="38.25" x14ac:dyDescent="0.25">
      <c r="A96" s="584">
        <f t="shared" si="1"/>
        <v>94</v>
      </c>
      <c r="B96" s="584" t="s">
        <v>285</v>
      </c>
      <c r="C96" s="580" t="s">
        <v>2696</v>
      </c>
      <c r="D96" s="584" t="s">
        <v>750</v>
      </c>
      <c r="E96" s="584" t="s">
        <v>323</v>
      </c>
      <c r="F96" s="580" t="s">
        <v>2695</v>
      </c>
      <c r="G96" s="580" t="s">
        <v>2691</v>
      </c>
      <c r="H96" s="580" t="s">
        <v>2694</v>
      </c>
      <c r="I96" s="585">
        <v>42681</v>
      </c>
      <c r="J96" s="582">
        <v>11760</v>
      </c>
      <c r="K96" s="581"/>
      <c r="L96" s="580"/>
    </row>
    <row r="97" spans="1:12" ht="38.25" x14ac:dyDescent="0.25">
      <c r="A97" s="584">
        <f t="shared" si="1"/>
        <v>95</v>
      </c>
      <c r="B97" s="584" t="s">
        <v>285</v>
      </c>
      <c r="C97" s="580" t="s">
        <v>2693</v>
      </c>
      <c r="D97" s="584" t="s">
        <v>750</v>
      </c>
      <c r="E97" s="584" t="s">
        <v>323</v>
      </c>
      <c r="F97" s="580" t="s">
        <v>2692</v>
      </c>
      <c r="G97" s="580" t="s">
        <v>2691</v>
      </c>
      <c r="H97" s="580" t="s">
        <v>2690</v>
      </c>
      <c r="I97" s="585" t="s">
        <v>2689</v>
      </c>
      <c r="J97" s="582">
        <v>11760</v>
      </c>
      <c r="K97" s="581"/>
      <c r="L97" s="580"/>
    </row>
    <row r="98" spans="1:12" ht="25.5" x14ac:dyDescent="0.25">
      <c r="A98" s="584">
        <f t="shared" si="1"/>
        <v>96</v>
      </c>
      <c r="B98" s="584" t="s">
        <v>285</v>
      </c>
      <c r="C98" s="580" t="s">
        <v>2688</v>
      </c>
      <c r="D98" s="584" t="s">
        <v>750</v>
      </c>
      <c r="E98" s="584" t="s">
        <v>323</v>
      </c>
      <c r="F98" s="580" t="s">
        <v>2687</v>
      </c>
      <c r="G98" s="580" t="s">
        <v>2686</v>
      </c>
      <c r="H98" s="580" t="s">
        <v>2685</v>
      </c>
      <c r="I98" s="583">
        <v>42723</v>
      </c>
      <c r="J98" s="582">
        <v>1500</v>
      </c>
      <c r="K98" s="581"/>
      <c r="L98" s="580"/>
    </row>
    <row r="99" spans="1:12" ht="25.5" x14ac:dyDescent="0.25">
      <c r="A99" s="584">
        <f t="shared" si="1"/>
        <v>97</v>
      </c>
      <c r="B99" s="584" t="s">
        <v>285</v>
      </c>
      <c r="C99" s="580" t="s">
        <v>2682</v>
      </c>
      <c r="D99" s="584" t="s">
        <v>750</v>
      </c>
      <c r="E99" s="584" t="s">
        <v>323</v>
      </c>
      <c r="F99" s="580" t="s">
        <v>2684</v>
      </c>
      <c r="G99" s="580" t="s">
        <v>2680</v>
      </c>
      <c r="H99" s="580" t="s">
        <v>2683</v>
      </c>
      <c r="I99" s="583">
        <v>42699</v>
      </c>
      <c r="J99" s="582">
        <v>10380</v>
      </c>
      <c r="K99" s="581"/>
      <c r="L99" s="580"/>
    </row>
    <row r="100" spans="1:12" ht="25.5" x14ac:dyDescent="0.25">
      <c r="A100" s="584">
        <f t="shared" si="1"/>
        <v>98</v>
      </c>
      <c r="B100" s="584" t="s">
        <v>285</v>
      </c>
      <c r="C100" s="580" t="s">
        <v>2682</v>
      </c>
      <c r="D100" s="584" t="s">
        <v>750</v>
      </c>
      <c r="E100" s="584" t="s">
        <v>323</v>
      </c>
      <c r="F100" s="580" t="s">
        <v>2681</v>
      </c>
      <c r="G100" s="580" t="s">
        <v>2680</v>
      </c>
      <c r="H100" s="580" t="s">
        <v>2679</v>
      </c>
      <c r="I100" s="583">
        <v>42699</v>
      </c>
      <c r="J100" s="582">
        <v>8880</v>
      </c>
      <c r="K100" s="581"/>
      <c r="L100" s="580"/>
    </row>
    <row r="101" spans="1:12" s="133" customFormat="1" ht="38.25" x14ac:dyDescent="0.2">
      <c r="A101" s="579">
        <f t="shared" si="1"/>
        <v>99</v>
      </c>
      <c r="B101" s="579" t="s">
        <v>287</v>
      </c>
      <c r="C101" s="575" t="s">
        <v>2001</v>
      </c>
      <c r="D101" s="579" t="s">
        <v>1658</v>
      </c>
      <c r="E101" s="579" t="s">
        <v>543</v>
      </c>
      <c r="F101" s="575" t="s">
        <v>2678</v>
      </c>
      <c r="G101" s="575" t="s">
        <v>2610</v>
      </c>
      <c r="H101" s="575" t="s">
        <v>2677</v>
      </c>
      <c r="I101" s="578" t="s">
        <v>757</v>
      </c>
      <c r="J101" s="577">
        <v>7020</v>
      </c>
      <c r="K101" s="576"/>
      <c r="L101" s="575"/>
    </row>
    <row r="102" spans="1:12" s="133" customFormat="1" ht="25.5" x14ac:dyDescent="0.2">
      <c r="A102" s="579">
        <f t="shared" si="1"/>
        <v>100</v>
      </c>
      <c r="B102" s="579" t="s">
        <v>287</v>
      </c>
      <c r="C102" s="575" t="s">
        <v>2001</v>
      </c>
      <c r="D102" s="579" t="s">
        <v>1658</v>
      </c>
      <c r="E102" s="579" t="s">
        <v>323</v>
      </c>
      <c r="F102" s="575" t="s">
        <v>2676</v>
      </c>
      <c r="G102" s="575" t="s">
        <v>2613</v>
      </c>
      <c r="H102" s="575" t="s">
        <v>2675</v>
      </c>
      <c r="I102" s="578" t="s">
        <v>1610</v>
      </c>
      <c r="J102" s="577">
        <v>3444</v>
      </c>
      <c r="K102" s="576"/>
      <c r="L102" s="575"/>
    </row>
    <row r="103" spans="1:12" s="133" customFormat="1" ht="38.25" x14ac:dyDescent="0.2">
      <c r="A103" s="579">
        <f t="shared" si="1"/>
        <v>101</v>
      </c>
      <c r="B103" s="579" t="s">
        <v>287</v>
      </c>
      <c r="C103" s="575" t="s">
        <v>719</v>
      </c>
      <c r="D103" s="579" t="s">
        <v>1658</v>
      </c>
      <c r="E103" s="579" t="s">
        <v>323</v>
      </c>
      <c r="F103" s="575" t="s">
        <v>2674</v>
      </c>
      <c r="G103" s="575" t="s">
        <v>2530</v>
      </c>
      <c r="H103" s="575" t="s">
        <v>2673</v>
      </c>
      <c r="I103" s="578" t="s">
        <v>811</v>
      </c>
      <c r="J103" s="577">
        <v>14285</v>
      </c>
      <c r="K103" s="576"/>
      <c r="L103" s="575"/>
    </row>
    <row r="104" spans="1:12" s="133" customFormat="1" ht="25.5" x14ac:dyDescent="0.2">
      <c r="A104" s="579">
        <f t="shared" si="1"/>
        <v>102</v>
      </c>
      <c r="B104" s="579" t="s">
        <v>287</v>
      </c>
      <c r="C104" s="575" t="s">
        <v>719</v>
      </c>
      <c r="D104" s="579" t="s">
        <v>1658</v>
      </c>
      <c r="E104" s="579" t="s">
        <v>323</v>
      </c>
      <c r="F104" s="575" t="s">
        <v>2672</v>
      </c>
      <c r="G104" s="575" t="s">
        <v>2671</v>
      </c>
      <c r="H104" s="575" t="s">
        <v>2670</v>
      </c>
      <c r="I104" s="578" t="s">
        <v>811</v>
      </c>
      <c r="J104" s="577">
        <v>9085</v>
      </c>
      <c r="K104" s="576"/>
      <c r="L104" s="575"/>
    </row>
    <row r="105" spans="1:12" s="133" customFormat="1" ht="25.5" x14ac:dyDescent="0.2">
      <c r="A105" s="579">
        <f t="shared" si="1"/>
        <v>103</v>
      </c>
      <c r="B105" s="579" t="s">
        <v>287</v>
      </c>
      <c r="C105" s="575" t="s">
        <v>719</v>
      </c>
      <c r="D105" s="579" t="s">
        <v>1658</v>
      </c>
      <c r="E105" s="579" t="s">
        <v>323</v>
      </c>
      <c r="F105" s="575" t="s">
        <v>2669</v>
      </c>
      <c r="G105" s="575" t="s">
        <v>2668</v>
      </c>
      <c r="H105" s="575" t="s">
        <v>2667</v>
      </c>
      <c r="I105" s="578" t="s">
        <v>811</v>
      </c>
      <c r="J105" s="577">
        <v>4134</v>
      </c>
      <c r="K105" s="576"/>
      <c r="L105" s="575"/>
    </row>
    <row r="106" spans="1:12" s="133" customFormat="1" ht="38.25" x14ac:dyDescent="0.2">
      <c r="A106" s="579">
        <f t="shared" si="1"/>
        <v>104</v>
      </c>
      <c r="B106" s="579" t="s">
        <v>287</v>
      </c>
      <c r="C106" s="575" t="s">
        <v>719</v>
      </c>
      <c r="D106" s="579" t="s">
        <v>1658</v>
      </c>
      <c r="E106" s="579" t="s">
        <v>323</v>
      </c>
      <c r="F106" s="575" t="s">
        <v>2666</v>
      </c>
      <c r="G106" s="575" t="s">
        <v>2665</v>
      </c>
      <c r="H106" s="575" t="s">
        <v>2664</v>
      </c>
      <c r="I106" s="578" t="s">
        <v>811</v>
      </c>
      <c r="J106" s="577">
        <v>5137</v>
      </c>
      <c r="K106" s="576"/>
      <c r="L106" s="575"/>
    </row>
    <row r="107" spans="1:12" s="133" customFormat="1" ht="38.25" x14ac:dyDescent="0.2">
      <c r="A107" s="579">
        <f t="shared" si="1"/>
        <v>105</v>
      </c>
      <c r="B107" s="579" t="s">
        <v>287</v>
      </c>
      <c r="C107" s="575" t="s">
        <v>719</v>
      </c>
      <c r="D107" s="579" t="s">
        <v>1658</v>
      </c>
      <c r="E107" s="579" t="s">
        <v>323</v>
      </c>
      <c r="F107" s="575" t="s">
        <v>2663</v>
      </c>
      <c r="G107" s="575" t="s">
        <v>2662</v>
      </c>
      <c r="H107" s="575" t="s">
        <v>2661</v>
      </c>
      <c r="I107" s="578" t="s">
        <v>795</v>
      </c>
      <c r="J107" s="577">
        <v>9412</v>
      </c>
      <c r="K107" s="576"/>
      <c r="L107" s="575"/>
    </row>
    <row r="108" spans="1:12" s="133" customFormat="1" ht="25.5" x14ac:dyDescent="0.2">
      <c r="A108" s="579">
        <f t="shared" si="1"/>
        <v>106</v>
      </c>
      <c r="B108" s="579" t="s">
        <v>287</v>
      </c>
      <c r="C108" s="575" t="s">
        <v>719</v>
      </c>
      <c r="D108" s="579" t="s">
        <v>1658</v>
      </c>
      <c r="E108" s="579" t="s">
        <v>323</v>
      </c>
      <c r="F108" s="575" t="s">
        <v>2660</v>
      </c>
      <c r="G108" s="575" t="s">
        <v>2610</v>
      </c>
      <c r="H108" s="575" t="s">
        <v>2659</v>
      </c>
      <c r="I108" s="578" t="s">
        <v>795</v>
      </c>
      <c r="J108" s="577">
        <v>13307</v>
      </c>
      <c r="K108" s="576"/>
      <c r="L108" s="575"/>
    </row>
    <row r="109" spans="1:12" s="133" customFormat="1" ht="38.25" x14ac:dyDescent="0.2">
      <c r="A109" s="579">
        <f t="shared" si="1"/>
        <v>107</v>
      </c>
      <c r="B109" s="579" t="s">
        <v>287</v>
      </c>
      <c r="C109" s="575" t="s">
        <v>719</v>
      </c>
      <c r="D109" s="579" t="s">
        <v>1658</v>
      </c>
      <c r="E109" s="579" t="s">
        <v>323</v>
      </c>
      <c r="F109" s="575" t="s">
        <v>2658</v>
      </c>
      <c r="G109" s="575" t="s">
        <v>2657</v>
      </c>
      <c r="H109" s="575" t="s">
        <v>2656</v>
      </c>
      <c r="I109" s="578" t="s">
        <v>795</v>
      </c>
      <c r="J109" s="577">
        <v>5250</v>
      </c>
      <c r="K109" s="576"/>
      <c r="L109" s="575"/>
    </row>
    <row r="110" spans="1:12" s="133" customFormat="1" ht="38.25" x14ac:dyDescent="0.2">
      <c r="A110" s="579">
        <f t="shared" si="1"/>
        <v>108</v>
      </c>
      <c r="B110" s="579" t="s">
        <v>287</v>
      </c>
      <c r="C110" s="575" t="s">
        <v>719</v>
      </c>
      <c r="D110" s="579" t="s">
        <v>1658</v>
      </c>
      <c r="E110" s="579" t="s">
        <v>323</v>
      </c>
      <c r="F110" s="575" t="s">
        <v>2655</v>
      </c>
      <c r="G110" s="575" t="s">
        <v>2654</v>
      </c>
      <c r="H110" s="575" t="s">
        <v>2653</v>
      </c>
      <c r="I110" s="578" t="s">
        <v>795</v>
      </c>
      <c r="J110" s="577">
        <v>8183</v>
      </c>
      <c r="K110" s="576"/>
      <c r="L110" s="575"/>
    </row>
    <row r="111" spans="1:12" s="133" customFormat="1" ht="25.5" x14ac:dyDescent="0.2">
      <c r="A111" s="579">
        <f t="shared" si="1"/>
        <v>109</v>
      </c>
      <c r="B111" s="579" t="s">
        <v>287</v>
      </c>
      <c r="C111" s="575" t="s">
        <v>719</v>
      </c>
      <c r="D111" s="579" t="s">
        <v>1658</v>
      </c>
      <c r="E111" s="579" t="s">
        <v>323</v>
      </c>
      <c r="F111" s="575" t="s">
        <v>2652</v>
      </c>
      <c r="G111" s="575" t="s">
        <v>2619</v>
      </c>
      <c r="H111" s="575" t="s">
        <v>2651</v>
      </c>
      <c r="I111" s="578" t="s">
        <v>795</v>
      </c>
      <c r="J111" s="577">
        <v>4002</v>
      </c>
      <c r="K111" s="576"/>
      <c r="L111" s="575"/>
    </row>
    <row r="112" spans="1:12" s="133" customFormat="1" ht="38.25" x14ac:dyDescent="0.2">
      <c r="A112" s="579">
        <f t="shared" si="1"/>
        <v>110</v>
      </c>
      <c r="B112" s="579" t="s">
        <v>287</v>
      </c>
      <c r="C112" s="575" t="s">
        <v>719</v>
      </c>
      <c r="D112" s="579" t="s">
        <v>1658</v>
      </c>
      <c r="E112" s="579" t="s">
        <v>323</v>
      </c>
      <c r="F112" s="575" t="s">
        <v>2650</v>
      </c>
      <c r="G112" s="575" t="s">
        <v>2607</v>
      </c>
      <c r="H112" s="575" t="s">
        <v>2649</v>
      </c>
      <c r="I112" s="578" t="s">
        <v>795</v>
      </c>
      <c r="J112" s="577">
        <v>7375</v>
      </c>
      <c r="K112" s="576"/>
      <c r="L112" s="575"/>
    </row>
    <row r="113" spans="1:12" s="133" customFormat="1" ht="38.25" x14ac:dyDescent="0.2">
      <c r="A113" s="579">
        <f t="shared" si="1"/>
        <v>111</v>
      </c>
      <c r="B113" s="579" t="s">
        <v>287</v>
      </c>
      <c r="C113" s="575" t="s">
        <v>719</v>
      </c>
      <c r="D113" s="579" t="s">
        <v>1658</v>
      </c>
      <c r="E113" s="579" t="s">
        <v>323</v>
      </c>
      <c r="F113" s="575" t="s">
        <v>2648</v>
      </c>
      <c r="G113" s="575" t="s">
        <v>2616</v>
      </c>
      <c r="H113" s="575" t="s">
        <v>2647</v>
      </c>
      <c r="I113" s="578" t="s">
        <v>795</v>
      </c>
      <c r="J113" s="577">
        <v>4417</v>
      </c>
      <c r="K113" s="576"/>
      <c r="L113" s="575"/>
    </row>
    <row r="114" spans="1:12" s="133" customFormat="1" ht="25.5" x14ac:dyDescent="0.2">
      <c r="A114" s="579">
        <f t="shared" si="1"/>
        <v>112</v>
      </c>
      <c r="B114" s="579" t="s">
        <v>287</v>
      </c>
      <c r="C114" s="575" t="s">
        <v>719</v>
      </c>
      <c r="D114" s="579" t="s">
        <v>1658</v>
      </c>
      <c r="E114" s="579" t="s">
        <v>323</v>
      </c>
      <c r="F114" s="575" t="s">
        <v>2646</v>
      </c>
      <c r="G114" s="575" t="s">
        <v>2645</v>
      </c>
      <c r="H114" s="575" t="s">
        <v>2644</v>
      </c>
      <c r="I114" s="578" t="s">
        <v>757</v>
      </c>
      <c r="J114" s="577">
        <v>2994</v>
      </c>
      <c r="K114" s="576"/>
      <c r="L114" s="575"/>
    </row>
    <row r="115" spans="1:12" s="133" customFormat="1" ht="25.5" x14ac:dyDescent="0.2">
      <c r="A115" s="579">
        <f t="shared" si="1"/>
        <v>113</v>
      </c>
      <c r="B115" s="579" t="s">
        <v>287</v>
      </c>
      <c r="C115" s="575" t="s">
        <v>719</v>
      </c>
      <c r="D115" s="579" t="s">
        <v>1658</v>
      </c>
      <c r="E115" s="579" t="s">
        <v>323</v>
      </c>
      <c r="F115" s="575" t="s">
        <v>2643</v>
      </c>
      <c r="G115" s="575" t="s">
        <v>2630</v>
      </c>
      <c r="H115" s="575" t="s">
        <v>2642</v>
      </c>
      <c r="I115" s="578" t="s">
        <v>724</v>
      </c>
      <c r="J115" s="577">
        <v>12600</v>
      </c>
      <c r="K115" s="576"/>
      <c r="L115" s="575"/>
    </row>
    <row r="116" spans="1:12" s="133" customFormat="1" ht="25.5" x14ac:dyDescent="0.2">
      <c r="A116" s="579">
        <f t="shared" si="1"/>
        <v>114</v>
      </c>
      <c r="B116" s="579" t="s">
        <v>287</v>
      </c>
      <c r="C116" s="575" t="s">
        <v>719</v>
      </c>
      <c r="D116" s="579" t="s">
        <v>1658</v>
      </c>
      <c r="E116" s="579" t="s">
        <v>323</v>
      </c>
      <c r="F116" s="575" t="s">
        <v>2641</v>
      </c>
      <c r="G116" s="575" t="s">
        <v>2640</v>
      </c>
      <c r="H116" s="575" t="s">
        <v>2639</v>
      </c>
      <c r="I116" s="578" t="s">
        <v>724</v>
      </c>
      <c r="J116" s="577">
        <v>3606</v>
      </c>
      <c r="K116" s="576"/>
      <c r="L116" s="575"/>
    </row>
    <row r="117" spans="1:12" s="133" customFormat="1" ht="38.25" x14ac:dyDescent="0.2">
      <c r="A117" s="579">
        <f t="shared" si="1"/>
        <v>115</v>
      </c>
      <c r="B117" s="579" t="s">
        <v>287</v>
      </c>
      <c r="C117" s="575" t="s">
        <v>719</v>
      </c>
      <c r="D117" s="579" t="s">
        <v>1658</v>
      </c>
      <c r="E117" s="579" t="s">
        <v>323</v>
      </c>
      <c r="F117" s="575" t="s">
        <v>2638</v>
      </c>
      <c r="G117" s="575" t="s">
        <v>2637</v>
      </c>
      <c r="H117" s="575" t="s">
        <v>2636</v>
      </c>
      <c r="I117" s="578" t="s">
        <v>724</v>
      </c>
      <c r="J117" s="577">
        <v>2785</v>
      </c>
      <c r="K117" s="576"/>
      <c r="L117" s="575"/>
    </row>
    <row r="118" spans="1:12" s="133" customFormat="1" ht="51" x14ac:dyDescent="0.2">
      <c r="A118" s="579">
        <f t="shared" si="1"/>
        <v>116</v>
      </c>
      <c r="B118" s="579" t="s">
        <v>287</v>
      </c>
      <c r="C118" s="575" t="s">
        <v>709</v>
      </c>
      <c r="D118" s="579" t="s">
        <v>1658</v>
      </c>
      <c r="E118" s="579" t="s">
        <v>323</v>
      </c>
      <c r="F118" s="575" t="s">
        <v>2635</v>
      </c>
      <c r="G118" s="575" t="s">
        <v>2604</v>
      </c>
      <c r="H118" s="575" t="s">
        <v>2634</v>
      </c>
      <c r="I118" s="578"/>
      <c r="J118" s="577">
        <v>56000</v>
      </c>
      <c r="K118" s="576"/>
      <c r="L118" s="575"/>
    </row>
    <row r="119" spans="1:12" s="133" customFormat="1" ht="25.5" x14ac:dyDescent="0.2">
      <c r="A119" s="579">
        <f t="shared" si="1"/>
        <v>117</v>
      </c>
      <c r="B119" s="579" t="s">
        <v>287</v>
      </c>
      <c r="C119" s="575" t="s">
        <v>709</v>
      </c>
      <c r="D119" s="579" t="s">
        <v>1658</v>
      </c>
      <c r="E119" s="579" t="s">
        <v>323</v>
      </c>
      <c r="F119" s="575" t="s">
        <v>2633</v>
      </c>
      <c r="G119" s="575" t="s">
        <v>2585</v>
      </c>
      <c r="H119" s="575" t="s">
        <v>2632</v>
      </c>
      <c r="I119" s="578"/>
      <c r="J119" s="577">
        <v>72893</v>
      </c>
      <c r="K119" s="576"/>
      <c r="L119" s="575"/>
    </row>
    <row r="120" spans="1:12" s="133" customFormat="1" ht="38.25" x14ac:dyDescent="0.2">
      <c r="A120" s="579">
        <f t="shared" si="1"/>
        <v>118</v>
      </c>
      <c r="B120" s="579" t="s">
        <v>287</v>
      </c>
      <c r="C120" s="575" t="s">
        <v>709</v>
      </c>
      <c r="D120" s="579" t="s">
        <v>1658</v>
      </c>
      <c r="E120" s="579" t="s">
        <v>323</v>
      </c>
      <c r="F120" s="575" t="s">
        <v>2631</v>
      </c>
      <c r="G120" s="575" t="s">
        <v>2630</v>
      </c>
      <c r="H120" s="575" t="s">
        <v>2629</v>
      </c>
      <c r="I120" s="578"/>
      <c r="J120" s="577">
        <v>52348</v>
      </c>
      <c r="K120" s="576"/>
      <c r="L120" s="575"/>
    </row>
    <row r="121" spans="1:12" s="133" customFormat="1" ht="25.5" x14ac:dyDescent="0.2">
      <c r="A121" s="579">
        <f t="shared" si="1"/>
        <v>119</v>
      </c>
      <c r="B121" s="579" t="s">
        <v>287</v>
      </c>
      <c r="C121" s="575" t="s">
        <v>709</v>
      </c>
      <c r="D121" s="579" t="s">
        <v>1658</v>
      </c>
      <c r="E121" s="579" t="s">
        <v>323</v>
      </c>
      <c r="F121" s="575" t="s">
        <v>2628</v>
      </c>
      <c r="G121" s="575" t="s">
        <v>2627</v>
      </c>
      <c r="H121" s="575" t="s">
        <v>2626</v>
      </c>
      <c r="I121" s="578"/>
      <c r="J121" s="577">
        <v>26570</v>
      </c>
      <c r="K121" s="576"/>
      <c r="L121" s="575"/>
    </row>
    <row r="122" spans="1:12" s="133" customFormat="1" ht="38.25" x14ac:dyDescent="0.2">
      <c r="A122" s="579">
        <f t="shared" si="1"/>
        <v>120</v>
      </c>
      <c r="B122" s="579" t="s">
        <v>287</v>
      </c>
      <c r="C122" s="575" t="s">
        <v>709</v>
      </c>
      <c r="D122" s="579" t="s">
        <v>1658</v>
      </c>
      <c r="E122" s="579" t="s">
        <v>323</v>
      </c>
      <c r="F122" s="575" t="s">
        <v>2625</v>
      </c>
      <c r="G122" s="575" t="s">
        <v>2525</v>
      </c>
      <c r="H122" s="575" t="s">
        <v>2624</v>
      </c>
      <c r="I122" s="578"/>
      <c r="J122" s="577">
        <v>66594</v>
      </c>
      <c r="K122" s="576"/>
      <c r="L122" s="575"/>
    </row>
    <row r="123" spans="1:12" s="133" customFormat="1" ht="38.25" x14ac:dyDescent="0.2">
      <c r="A123" s="579">
        <f t="shared" si="1"/>
        <v>121</v>
      </c>
      <c r="B123" s="579" t="s">
        <v>287</v>
      </c>
      <c r="C123" s="575" t="s">
        <v>709</v>
      </c>
      <c r="D123" s="579" t="s">
        <v>1658</v>
      </c>
      <c r="E123" s="579" t="s">
        <v>323</v>
      </c>
      <c r="F123" s="575" t="s">
        <v>2623</v>
      </c>
      <c r="G123" s="575" t="s">
        <v>2622</v>
      </c>
      <c r="H123" s="575" t="s">
        <v>2621</v>
      </c>
      <c r="I123" s="578"/>
      <c r="J123" s="577">
        <v>6419</v>
      </c>
      <c r="K123" s="576"/>
      <c r="L123" s="575"/>
    </row>
    <row r="124" spans="1:12" s="133" customFormat="1" ht="51" x14ac:dyDescent="0.2">
      <c r="A124" s="579">
        <f t="shared" si="1"/>
        <v>122</v>
      </c>
      <c r="B124" s="579" t="s">
        <v>287</v>
      </c>
      <c r="C124" s="575" t="s">
        <v>709</v>
      </c>
      <c r="D124" s="579" t="s">
        <v>1658</v>
      </c>
      <c r="E124" s="579" t="s">
        <v>323</v>
      </c>
      <c r="F124" s="575" t="s">
        <v>2620</v>
      </c>
      <c r="G124" s="575" t="s">
        <v>2619</v>
      </c>
      <c r="H124" s="575" t="s">
        <v>2618</v>
      </c>
      <c r="I124" s="578" t="s">
        <v>2600</v>
      </c>
      <c r="J124" s="577">
        <v>31058</v>
      </c>
      <c r="K124" s="576"/>
      <c r="L124" s="575"/>
    </row>
    <row r="125" spans="1:12" s="133" customFormat="1" ht="38.25" x14ac:dyDescent="0.2">
      <c r="A125" s="579">
        <f t="shared" si="1"/>
        <v>123</v>
      </c>
      <c r="B125" s="579" t="s">
        <v>287</v>
      </c>
      <c r="C125" s="575" t="s">
        <v>709</v>
      </c>
      <c r="D125" s="579" t="s">
        <v>1658</v>
      </c>
      <c r="E125" s="579" t="s">
        <v>323</v>
      </c>
      <c r="F125" s="575" t="s">
        <v>2617</v>
      </c>
      <c r="G125" s="575" t="s">
        <v>2616</v>
      </c>
      <c r="H125" s="575" t="s">
        <v>2615</v>
      </c>
      <c r="I125" s="578" t="s">
        <v>2600</v>
      </c>
      <c r="J125" s="577">
        <v>36625</v>
      </c>
      <c r="K125" s="576"/>
      <c r="L125" s="575"/>
    </row>
    <row r="126" spans="1:12" s="133" customFormat="1" ht="25.5" x14ac:dyDescent="0.2">
      <c r="A126" s="579">
        <f t="shared" si="1"/>
        <v>124</v>
      </c>
      <c r="B126" s="579" t="s">
        <v>287</v>
      </c>
      <c r="C126" s="575" t="s">
        <v>709</v>
      </c>
      <c r="D126" s="579" t="s">
        <v>1658</v>
      </c>
      <c r="E126" s="579" t="s">
        <v>323</v>
      </c>
      <c r="F126" s="575" t="s">
        <v>2614</v>
      </c>
      <c r="G126" s="575" t="s">
        <v>2613</v>
      </c>
      <c r="H126" s="575" t="s">
        <v>2612</v>
      </c>
      <c r="I126" s="578" t="s">
        <v>2600</v>
      </c>
      <c r="J126" s="577">
        <v>22142</v>
      </c>
      <c r="K126" s="576"/>
      <c r="L126" s="575"/>
    </row>
    <row r="127" spans="1:12" s="133" customFormat="1" ht="25.5" x14ac:dyDescent="0.2">
      <c r="A127" s="579">
        <f t="shared" si="1"/>
        <v>125</v>
      </c>
      <c r="B127" s="579" t="s">
        <v>287</v>
      </c>
      <c r="C127" s="575" t="s">
        <v>709</v>
      </c>
      <c r="D127" s="579" t="s">
        <v>1658</v>
      </c>
      <c r="E127" s="579" t="s">
        <v>323</v>
      </c>
      <c r="F127" s="575" t="s">
        <v>2611</v>
      </c>
      <c r="G127" s="575" t="s">
        <v>2610</v>
      </c>
      <c r="H127" s="575" t="s">
        <v>2609</v>
      </c>
      <c r="I127" s="578" t="s">
        <v>2600</v>
      </c>
      <c r="J127" s="577">
        <v>11250</v>
      </c>
      <c r="K127" s="576"/>
      <c r="L127" s="575"/>
    </row>
    <row r="128" spans="1:12" s="133" customFormat="1" ht="25.5" x14ac:dyDescent="0.2">
      <c r="A128" s="579">
        <f t="shared" si="1"/>
        <v>126</v>
      </c>
      <c r="B128" s="579" t="s">
        <v>287</v>
      </c>
      <c r="C128" s="575" t="s">
        <v>709</v>
      </c>
      <c r="D128" s="579" t="s">
        <v>1658</v>
      </c>
      <c r="E128" s="579" t="s">
        <v>323</v>
      </c>
      <c r="F128" s="575" t="s">
        <v>2608</v>
      </c>
      <c r="G128" s="575" t="s">
        <v>2607</v>
      </c>
      <c r="H128" s="575" t="s">
        <v>2606</v>
      </c>
      <c r="I128" s="578" t="s">
        <v>2600</v>
      </c>
      <c r="J128" s="577">
        <v>8399</v>
      </c>
      <c r="K128" s="576"/>
      <c r="L128" s="575"/>
    </row>
    <row r="129" spans="1:13" s="133" customFormat="1" ht="25.5" x14ac:dyDescent="0.2">
      <c r="A129" s="579">
        <f t="shared" si="1"/>
        <v>127</v>
      </c>
      <c r="B129" s="579" t="s">
        <v>287</v>
      </c>
      <c r="C129" s="575" t="s">
        <v>709</v>
      </c>
      <c r="D129" s="579" t="s">
        <v>1658</v>
      </c>
      <c r="E129" s="579" t="s">
        <v>323</v>
      </c>
      <c r="F129" s="575" t="s">
        <v>2605</v>
      </c>
      <c r="G129" s="575" t="s">
        <v>2604</v>
      </c>
      <c r="H129" s="575" t="s">
        <v>2603</v>
      </c>
      <c r="I129" s="578" t="s">
        <v>2600</v>
      </c>
      <c r="J129" s="577">
        <v>6165</v>
      </c>
      <c r="K129" s="576"/>
      <c r="L129" s="575"/>
    </row>
    <row r="130" spans="1:13" s="133" customFormat="1" ht="38.25" x14ac:dyDescent="0.2">
      <c r="A130" s="579">
        <f t="shared" si="1"/>
        <v>128</v>
      </c>
      <c r="B130" s="579" t="s">
        <v>287</v>
      </c>
      <c r="C130" s="575" t="s">
        <v>709</v>
      </c>
      <c r="D130" s="579" t="s">
        <v>1658</v>
      </c>
      <c r="E130" s="579" t="s">
        <v>323</v>
      </c>
      <c r="F130" s="575" t="s">
        <v>2602</v>
      </c>
      <c r="G130" s="575" t="s">
        <v>2525</v>
      </c>
      <c r="H130" s="575" t="s">
        <v>2601</v>
      </c>
      <c r="I130" s="578" t="s">
        <v>2600</v>
      </c>
      <c r="J130" s="577">
        <v>11963</v>
      </c>
      <c r="K130" s="576"/>
      <c r="L130" s="575"/>
    </row>
    <row r="131" spans="1:13" s="133" customFormat="1" ht="38.25" x14ac:dyDescent="0.2">
      <c r="A131" s="579">
        <f t="shared" si="1"/>
        <v>129</v>
      </c>
      <c r="B131" s="579" t="s">
        <v>287</v>
      </c>
      <c r="C131" s="575" t="s">
        <v>2599</v>
      </c>
      <c r="D131" s="579" t="s">
        <v>672</v>
      </c>
      <c r="E131" s="579" t="s">
        <v>2587</v>
      </c>
      <c r="F131" s="575" t="s">
        <v>2598</v>
      </c>
      <c r="G131" s="575" t="s">
        <v>2597</v>
      </c>
      <c r="H131" s="575" t="s">
        <v>2596</v>
      </c>
      <c r="I131" s="578" t="s">
        <v>2595</v>
      </c>
      <c r="J131" s="577">
        <v>1289.21</v>
      </c>
      <c r="K131" s="576"/>
      <c r="L131" s="575"/>
    </row>
    <row r="132" spans="1:13" s="133" customFormat="1" ht="25.5" x14ac:dyDescent="0.2">
      <c r="A132" s="579">
        <f t="shared" ref="A132:A195" si="2">A131+1</f>
        <v>130</v>
      </c>
      <c r="B132" s="579" t="s">
        <v>287</v>
      </c>
      <c r="C132" s="575" t="s">
        <v>1449</v>
      </c>
      <c r="D132" s="579" t="s">
        <v>672</v>
      </c>
      <c r="E132" s="579" t="s">
        <v>2587</v>
      </c>
      <c r="F132" s="575" t="s">
        <v>2594</v>
      </c>
      <c r="G132" s="575" t="s">
        <v>2590</v>
      </c>
      <c r="H132" s="575" t="s">
        <v>2593</v>
      </c>
      <c r="I132" s="578" t="s">
        <v>2592</v>
      </c>
      <c r="J132" s="577">
        <v>0</v>
      </c>
      <c r="K132" s="576"/>
      <c r="L132" s="575"/>
    </row>
    <row r="133" spans="1:13" s="133" customFormat="1" ht="25.5" x14ac:dyDescent="0.2">
      <c r="A133" s="579">
        <f t="shared" si="2"/>
        <v>131</v>
      </c>
      <c r="B133" s="579" t="s">
        <v>287</v>
      </c>
      <c r="C133" s="575" t="s">
        <v>1449</v>
      </c>
      <c r="D133" s="579" t="s">
        <v>672</v>
      </c>
      <c r="E133" s="579" t="s">
        <v>2587</v>
      </c>
      <c r="F133" s="575" t="s">
        <v>2591</v>
      </c>
      <c r="G133" s="575" t="s">
        <v>2590</v>
      </c>
      <c r="H133" s="575" t="s">
        <v>2589</v>
      </c>
      <c r="I133" s="578" t="s">
        <v>2588</v>
      </c>
      <c r="J133" s="577">
        <v>5687.48</v>
      </c>
      <c r="K133" s="576"/>
      <c r="L133" s="575"/>
    </row>
    <row r="134" spans="1:13" s="133" customFormat="1" ht="25.5" x14ac:dyDescent="0.2">
      <c r="A134" s="579">
        <f t="shared" si="2"/>
        <v>132</v>
      </c>
      <c r="B134" s="579" t="s">
        <v>287</v>
      </c>
      <c r="C134" s="575" t="s">
        <v>1449</v>
      </c>
      <c r="D134" s="579" t="s">
        <v>672</v>
      </c>
      <c r="E134" s="579" t="s">
        <v>2587</v>
      </c>
      <c r="F134" s="575" t="s">
        <v>2586</v>
      </c>
      <c r="G134" s="575" t="s">
        <v>2585</v>
      </c>
      <c r="H134" s="575" t="s">
        <v>2584</v>
      </c>
      <c r="I134" s="578" t="s">
        <v>2583</v>
      </c>
      <c r="J134" s="577">
        <v>49163.11</v>
      </c>
      <c r="K134" s="576"/>
      <c r="L134" s="575"/>
    </row>
    <row r="135" spans="1:13" s="133" customFormat="1" ht="63.75" x14ac:dyDescent="0.2">
      <c r="A135" s="579">
        <f t="shared" si="2"/>
        <v>133</v>
      </c>
      <c r="B135" s="579" t="s">
        <v>287</v>
      </c>
      <c r="C135" s="575" t="s">
        <v>2576</v>
      </c>
      <c r="D135" s="579" t="s">
        <v>672</v>
      </c>
      <c r="E135" s="579" t="s">
        <v>323</v>
      </c>
      <c r="F135" s="575" t="s">
        <v>2582</v>
      </c>
      <c r="G135" s="575" t="s">
        <v>2525</v>
      </c>
      <c r="H135" s="575" t="s">
        <v>2581</v>
      </c>
      <c r="I135" s="578" t="s">
        <v>2580</v>
      </c>
      <c r="J135" s="577">
        <v>208000</v>
      </c>
      <c r="K135" s="576"/>
      <c r="L135" s="575"/>
    </row>
    <row r="136" spans="1:13" s="133" customFormat="1" ht="25.5" x14ac:dyDescent="0.2">
      <c r="A136" s="579">
        <f t="shared" si="2"/>
        <v>134</v>
      </c>
      <c r="B136" s="579" t="s">
        <v>287</v>
      </c>
      <c r="C136" s="575" t="s">
        <v>2579</v>
      </c>
      <c r="D136" s="579" t="s">
        <v>672</v>
      </c>
      <c r="E136" s="579" t="s">
        <v>323</v>
      </c>
      <c r="F136" s="575" t="s">
        <v>2292</v>
      </c>
      <c r="G136" s="575" t="s">
        <v>2525</v>
      </c>
      <c r="H136" s="575" t="s">
        <v>2578</v>
      </c>
      <c r="I136" s="578" t="s">
        <v>2577</v>
      </c>
      <c r="J136" s="577">
        <v>39400</v>
      </c>
      <c r="K136" s="576"/>
      <c r="L136" s="575"/>
    </row>
    <row r="137" spans="1:13" s="133" customFormat="1" ht="38.25" x14ac:dyDescent="0.2">
      <c r="A137" s="579">
        <f t="shared" si="2"/>
        <v>135</v>
      </c>
      <c r="B137" s="579" t="s">
        <v>287</v>
      </c>
      <c r="C137" s="575" t="s">
        <v>2576</v>
      </c>
      <c r="D137" s="579" t="s">
        <v>672</v>
      </c>
      <c r="E137" s="579" t="s">
        <v>323</v>
      </c>
      <c r="F137" s="575" t="s">
        <v>2575</v>
      </c>
      <c r="G137" s="575" t="s">
        <v>2525</v>
      </c>
      <c r="H137" s="575" t="s">
        <v>2574</v>
      </c>
      <c r="I137" s="578" t="s">
        <v>2573</v>
      </c>
      <c r="J137" s="577">
        <v>0</v>
      </c>
      <c r="K137" s="576"/>
      <c r="L137" s="575"/>
    </row>
    <row r="138" spans="1:13" s="133" customFormat="1" ht="25.5" x14ac:dyDescent="0.25">
      <c r="A138" s="579">
        <f t="shared" si="2"/>
        <v>136</v>
      </c>
      <c r="B138" s="579" t="s">
        <v>287</v>
      </c>
      <c r="C138" s="575" t="s">
        <v>2572</v>
      </c>
      <c r="D138" s="579" t="s">
        <v>750</v>
      </c>
      <c r="E138" s="579" t="s">
        <v>323</v>
      </c>
      <c r="F138" s="575" t="s">
        <v>2571</v>
      </c>
      <c r="G138" s="575" t="s">
        <v>2525</v>
      </c>
      <c r="H138" s="575" t="s">
        <v>2570</v>
      </c>
      <c r="I138" s="578" t="s">
        <v>2569</v>
      </c>
      <c r="J138" s="577">
        <v>6000</v>
      </c>
      <c r="K138" s="576"/>
      <c r="L138" s="575"/>
      <c r="M138"/>
    </row>
    <row r="139" spans="1:13" s="133" customFormat="1" ht="38.25" x14ac:dyDescent="0.25">
      <c r="A139" s="579">
        <f t="shared" si="2"/>
        <v>137</v>
      </c>
      <c r="B139" s="579" t="s">
        <v>287</v>
      </c>
      <c r="C139" s="575" t="s">
        <v>2568</v>
      </c>
      <c r="D139" s="579" t="s">
        <v>750</v>
      </c>
      <c r="E139" s="579" t="s">
        <v>323</v>
      </c>
      <c r="F139" s="575" t="s">
        <v>2567</v>
      </c>
      <c r="G139" s="575" t="s">
        <v>2525</v>
      </c>
      <c r="H139" s="575" t="s">
        <v>2566</v>
      </c>
      <c r="I139" s="578" t="s">
        <v>2565</v>
      </c>
      <c r="J139" s="577">
        <v>936</v>
      </c>
      <c r="K139" s="576"/>
      <c r="L139" s="575"/>
      <c r="M139"/>
    </row>
    <row r="140" spans="1:13" s="133" customFormat="1" ht="25.5" x14ac:dyDescent="0.25">
      <c r="A140" s="579">
        <f t="shared" si="2"/>
        <v>138</v>
      </c>
      <c r="B140" s="579" t="s">
        <v>287</v>
      </c>
      <c r="C140" s="575" t="s">
        <v>2564</v>
      </c>
      <c r="D140" s="579" t="s">
        <v>750</v>
      </c>
      <c r="E140" s="579" t="s">
        <v>323</v>
      </c>
      <c r="F140" s="575" t="s">
        <v>2563</v>
      </c>
      <c r="G140" s="575" t="s">
        <v>2562</v>
      </c>
      <c r="H140" s="575" t="s">
        <v>2561</v>
      </c>
      <c r="I140" s="578" t="s">
        <v>2560</v>
      </c>
      <c r="J140" s="577">
        <v>6900</v>
      </c>
      <c r="K140" s="576"/>
      <c r="L140" s="575"/>
      <c r="M140"/>
    </row>
    <row r="141" spans="1:13" s="133" customFormat="1" ht="38.25" x14ac:dyDescent="0.25">
      <c r="A141" s="579">
        <f t="shared" si="2"/>
        <v>139</v>
      </c>
      <c r="B141" s="579" t="s">
        <v>287</v>
      </c>
      <c r="C141" s="575" t="s">
        <v>2559</v>
      </c>
      <c r="D141" s="579" t="s">
        <v>750</v>
      </c>
      <c r="E141" s="579" t="s">
        <v>323</v>
      </c>
      <c r="F141" s="575" t="s">
        <v>2558</v>
      </c>
      <c r="G141" s="575" t="s">
        <v>2546</v>
      </c>
      <c r="H141" s="575" t="s">
        <v>2557</v>
      </c>
      <c r="I141" s="578" t="s">
        <v>2556</v>
      </c>
      <c r="J141" s="577">
        <v>37344</v>
      </c>
      <c r="K141" s="576"/>
      <c r="L141" s="575"/>
      <c r="M141"/>
    </row>
    <row r="142" spans="1:13" s="133" customFormat="1" ht="25.5" x14ac:dyDescent="0.25">
      <c r="A142" s="579">
        <f t="shared" si="2"/>
        <v>140</v>
      </c>
      <c r="B142" s="579" t="s">
        <v>287</v>
      </c>
      <c r="C142" s="575" t="s">
        <v>2555</v>
      </c>
      <c r="D142" s="579" t="s">
        <v>750</v>
      </c>
      <c r="E142" s="579" t="s">
        <v>323</v>
      </c>
      <c r="F142" s="575">
        <v>42491</v>
      </c>
      <c r="G142" s="575" t="s">
        <v>2542</v>
      </c>
      <c r="H142" s="575" t="s">
        <v>2554</v>
      </c>
      <c r="I142" s="578" t="s">
        <v>2553</v>
      </c>
      <c r="J142" s="577">
        <v>7200</v>
      </c>
      <c r="K142" s="576"/>
      <c r="L142" s="575"/>
      <c r="M142"/>
    </row>
    <row r="143" spans="1:13" s="133" customFormat="1" ht="38.25" x14ac:dyDescent="0.25">
      <c r="A143" s="579">
        <f t="shared" si="2"/>
        <v>141</v>
      </c>
      <c r="B143" s="579" t="s">
        <v>287</v>
      </c>
      <c r="C143" s="575" t="s">
        <v>2550</v>
      </c>
      <c r="D143" s="579" t="s">
        <v>750</v>
      </c>
      <c r="E143" s="579" t="s">
        <v>323</v>
      </c>
      <c r="F143" s="575" t="s">
        <v>1391</v>
      </c>
      <c r="G143" s="575" t="s">
        <v>2534</v>
      </c>
      <c r="H143" s="575" t="s">
        <v>2552</v>
      </c>
      <c r="I143" s="578" t="s">
        <v>2551</v>
      </c>
      <c r="J143" s="577">
        <v>552</v>
      </c>
      <c r="K143" s="576"/>
      <c r="L143" s="575"/>
      <c r="M143"/>
    </row>
    <row r="144" spans="1:13" s="133" customFormat="1" ht="38.25" x14ac:dyDescent="0.25">
      <c r="A144" s="579">
        <f t="shared" si="2"/>
        <v>142</v>
      </c>
      <c r="B144" s="579" t="s">
        <v>287</v>
      </c>
      <c r="C144" s="575" t="s">
        <v>2550</v>
      </c>
      <c r="D144" s="579" t="s">
        <v>750</v>
      </c>
      <c r="E144" s="579" t="s">
        <v>323</v>
      </c>
      <c r="F144" s="575" t="s">
        <v>1365</v>
      </c>
      <c r="G144" s="575" t="s">
        <v>2534</v>
      </c>
      <c r="H144" s="575" t="s">
        <v>2549</v>
      </c>
      <c r="I144" s="578" t="s">
        <v>2548</v>
      </c>
      <c r="J144" s="577">
        <v>666</v>
      </c>
      <c r="K144" s="576"/>
      <c r="L144" s="575"/>
      <c r="M144"/>
    </row>
    <row r="145" spans="1:13" s="133" customFormat="1" ht="38.25" x14ac:dyDescent="0.25">
      <c r="A145" s="579">
        <f t="shared" si="2"/>
        <v>143</v>
      </c>
      <c r="B145" s="579" t="s">
        <v>287</v>
      </c>
      <c r="C145" s="575" t="s">
        <v>2547</v>
      </c>
      <c r="D145" s="579" t="s">
        <v>750</v>
      </c>
      <c r="E145" s="579" t="s">
        <v>323</v>
      </c>
      <c r="F145" s="575" t="s">
        <v>1358</v>
      </c>
      <c r="G145" s="575" t="s">
        <v>2546</v>
      </c>
      <c r="H145" s="575" t="s">
        <v>2545</v>
      </c>
      <c r="I145" s="578" t="s">
        <v>2544</v>
      </c>
      <c r="J145" s="577">
        <v>6000</v>
      </c>
      <c r="K145" s="576"/>
      <c r="L145" s="575"/>
      <c r="M145"/>
    </row>
    <row r="146" spans="1:13" s="133" customFormat="1" ht="25.5" x14ac:dyDescent="0.25">
      <c r="A146" s="579">
        <f t="shared" si="2"/>
        <v>144</v>
      </c>
      <c r="B146" s="579" t="s">
        <v>287</v>
      </c>
      <c r="C146" s="575" t="s">
        <v>2543</v>
      </c>
      <c r="D146" s="579" t="s">
        <v>750</v>
      </c>
      <c r="E146" s="579" t="s">
        <v>323</v>
      </c>
      <c r="F146" s="575" t="s">
        <v>1362</v>
      </c>
      <c r="G146" s="575" t="s">
        <v>2542</v>
      </c>
      <c r="H146" s="575" t="s">
        <v>2541</v>
      </c>
      <c r="I146" s="578">
        <v>2016</v>
      </c>
      <c r="J146" s="577">
        <v>2400</v>
      </c>
      <c r="K146" s="576"/>
      <c r="L146" s="575"/>
      <c r="M146"/>
    </row>
    <row r="147" spans="1:13" s="133" customFormat="1" ht="38.25" x14ac:dyDescent="0.25">
      <c r="A147" s="579">
        <f t="shared" si="2"/>
        <v>145</v>
      </c>
      <c r="B147" s="579" t="s">
        <v>287</v>
      </c>
      <c r="C147" s="575" t="s">
        <v>2540</v>
      </c>
      <c r="D147" s="579" t="s">
        <v>750</v>
      </c>
      <c r="E147" s="579" t="s">
        <v>323</v>
      </c>
      <c r="F147" s="575" t="s">
        <v>2539</v>
      </c>
      <c r="G147" s="575" t="s">
        <v>2538</v>
      </c>
      <c r="H147" s="575" t="s">
        <v>2537</v>
      </c>
      <c r="I147" s="578" t="s">
        <v>2536</v>
      </c>
      <c r="J147" s="577">
        <v>8436</v>
      </c>
      <c r="K147" s="576"/>
      <c r="L147" s="575"/>
      <c r="M147"/>
    </row>
    <row r="148" spans="1:13" s="133" customFormat="1" ht="25.5" x14ac:dyDescent="0.25">
      <c r="A148" s="579">
        <f t="shared" si="2"/>
        <v>146</v>
      </c>
      <c r="B148" s="579" t="s">
        <v>287</v>
      </c>
      <c r="C148" s="575" t="s">
        <v>2535</v>
      </c>
      <c r="D148" s="579" t="s">
        <v>750</v>
      </c>
      <c r="E148" s="579" t="s">
        <v>323</v>
      </c>
      <c r="F148" s="575">
        <v>42401</v>
      </c>
      <c r="G148" s="575" t="s">
        <v>2534</v>
      </c>
      <c r="H148" s="575" t="s">
        <v>2533</v>
      </c>
      <c r="I148" s="578" t="s">
        <v>2532</v>
      </c>
      <c r="J148" s="577">
        <v>900</v>
      </c>
      <c r="K148" s="576"/>
      <c r="L148" s="575"/>
      <c r="M148"/>
    </row>
    <row r="149" spans="1:13" s="133" customFormat="1" ht="25.5" x14ac:dyDescent="0.25">
      <c r="A149" s="579">
        <f t="shared" si="2"/>
        <v>147</v>
      </c>
      <c r="B149" s="579" t="s">
        <v>287</v>
      </c>
      <c r="C149" s="575" t="s">
        <v>2531</v>
      </c>
      <c r="D149" s="579" t="s">
        <v>750</v>
      </c>
      <c r="E149" s="579" t="s">
        <v>323</v>
      </c>
      <c r="F149" s="575" t="s">
        <v>1306</v>
      </c>
      <c r="G149" s="575" t="s">
        <v>2530</v>
      </c>
      <c r="H149" s="575" t="s">
        <v>2529</v>
      </c>
      <c r="I149" s="578" t="s">
        <v>2528</v>
      </c>
      <c r="J149" s="577">
        <v>5460</v>
      </c>
      <c r="K149" s="576"/>
      <c r="L149" s="575"/>
      <c r="M149"/>
    </row>
    <row r="150" spans="1:13" s="133" customFormat="1" ht="25.5" x14ac:dyDescent="0.25">
      <c r="A150" s="579">
        <f t="shared" si="2"/>
        <v>148</v>
      </c>
      <c r="B150" s="579" t="s">
        <v>287</v>
      </c>
      <c r="C150" s="575" t="s">
        <v>2527</v>
      </c>
      <c r="D150" s="579" t="s">
        <v>750</v>
      </c>
      <c r="E150" s="579" t="s">
        <v>323</v>
      </c>
      <c r="F150" s="575" t="s">
        <v>2526</v>
      </c>
      <c r="G150" s="575" t="s">
        <v>2525</v>
      </c>
      <c r="H150" s="575" t="s">
        <v>2524</v>
      </c>
      <c r="I150" s="578" t="s">
        <v>2523</v>
      </c>
      <c r="J150" s="577">
        <v>9600</v>
      </c>
      <c r="K150" s="576"/>
      <c r="L150" s="575"/>
      <c r="M150"/>
    </row>
    <row r="151" spans="1:13" s="133" customFormat="1" ht="38.25" x14ac:dyDescent="0.2">
      <c r="A151" s="579">
        <f t="shared" si="2"/>
        <v>149</v>
      </c>
      <c r="B151" s="579" t="s">
        <v>287</v>
      </c>
      <c r="C151" s="575" t="s">
        <v>673</v>
      </c>
      <c r="D151" s="579" t="s">
        <v>672</v>
      </c>
      <c r="E151" s="579" t="s">
        <v>323</v>
      </c>
      <c r="F151" s="575" t="s">
        <v>2522</v>
      </c>
      <c r="G151" s="575" t="s">
        <v>2521</v>
      </c>
      <c r="H151" s="575" t="s">
        <v>2299</v>
      </c>
      <c r="I151" s="578" t="s">
        <v>2520</v>
      </c>
      <c r="J151" s="577">
        <v>45243.87</v>
      </c>
      <c r="K151" s="576"/>
      <c r="L151" s="575"/>
    </row>
    <row r="152" spans="1:13" s="133" customFormat="1" ht="38.25" x14ac:dyDescent="0.2">
      <c r="A152" s="579">
        <f t="shared" si="2"/>
        <v>150</v>
      </c>
      <c r="B152" s="579" t="s">
        <v>287</v>
      </c>
      <c r="C152" s="575" t="s">
        <v>673</v>
      </c>
      <c r="D152" s="579" t="s">
        <v>672</v>
      </c>
      <c r="E152" s="579" t="s">
        <v>323</v>
      </c>
      <c r="F152" s="575" t="s">
        <v>2519</v>
      </c>
      <c r="G152" s="575" t="s">
        <v>2518</v>
      </c>
      <c r="H152" s="575" t="s">
        <v>2517</v>
      </c>
      <c r="I152" s="578" t="s">
        <v>2516</v>
      </c>
      <c r="J152" s="577">
        <v>42392.57</v>
      </c>
      <c r="K152" s="576"/>
      <c r="L152" s="575"/>
    </row>
    <row r="153" spans="1:13" s="133" customFormat="1" ht="25.5" x14ac:dyDescent="0.2">
      <c r="A153" s="579">
        <f t="shared" si="2"/>
        <v>151</v>
      </c>
      <c r="B153" s="579" t="s">
        <v>287</v>
      </c>
      <c r="C153" s="575" t="s">
        <v>673</v>
      </c>
      <c r="D153" s="579" t="s">
        <v>672</v>
      </c>
      <c r="E153" s="579" t="s">
        <v>323</v>
      </c>
      <c r="F153" s="575" t="s">
        <v>2515</v>
      </c>
      <c r="G153" s="575" t="s">
        <v>2514</v>
      </c>
      <c r="H153" s="575" t="s">
        <v>2513</v>
      </c>
      <c r="I153" s="578" t="s">
        <v>2512</v>
      </c>
      <c r="J153" s="577">
        <v>21185</v>
      </c>
      <c r="K153" s="576"/>
      <c r="L153" s="575"/>
    </row>
    <row r="154" spans="1:13" s="133" customFormat="1" ht="25.5" x14ac:dyDescent="0.2">
      <c r="A154" s="579">
        <f t="shared" si="2"/>
        <v>152</v>
      </c>
      <c r="B154" s="579" t="s">
        <v>287</v>
      </c>
      <c r="C154" s="575" t="s">
        <v>673</v>
      </c>
      <c r="D154" s="579" t="s">
        <v>672</v>
      </c>
      <c r="E154" s="579" t="s">
        <v>323</v>
      </c>
      <c r="F154" s="575" t="s">
        <v>698</v>
      </c>
      <c r="G154" s="575" t="s">
        <v>2511</v>
      </c>
      <c r="H154" s="575" t="s">
        <v>697</v>
      </c>
      <c r="I154" s="578" t="s">
        <v>2510</v>
      </c>
      <c r="J154" s="577">
        <v>9735.11</v>
      </c>
      <c r="K154" s="576"/>
      <c r="L154" s="575"/>
    </row>
    <row r="155" spans="1:13" s="133" customFormat="1" ht="25.5" x14ac:dyDescent="0.2">
      <c r="A155" s="579">
        <f t="shared" si="2"/>
        <v>153</v>
      </c>
      <c r="B155" s="579" t="s">
        <v>287</v>
      </c>
      <c r="C155" s="575" t="s">
        <v>673</v>
      </c>
      <c r="D155" s="579" t="s">
        <v>672</v>
      </c>
      <c r="E155" s="579" t="s">
        <v>323</v>
      </c>
      <c r="F155" s="575" t="s">
        <v>677</v>
      </c>
      <c r="G155" s="575" t="s">
        <v>2509</v>
      </c>
      <c r="H155" s="575" t="s">
        <v>768</v>
      </c>
      <c r="I155" s="578" t="s">
        <v>2508</v>
      </c>
      <c r="J155" s="577">
        <v>7475.17</v>
      </c>
      <c r="K155" s="576"/>
      <c r="L155" s="575"/>
    </row>
    <row r="156" spans="1:13" s="133" customFormat="1" ht="25.5" x14ac:dyDescent="0.2">
      <c r="A156" s="579">
        <f t="shared" si="2"/>
        <v>154</v>
      </c>
      <c r="B156" s="579" t="s">
        <v>287</v>
      </c>
      <c r="C156" s="575" t="s">
        <v>673</v>
      </c>
      <c r="D156" s="579" t="s">
        <v>672</v>
      </c>
      <c r="E156" s="579" t="s">
        <v>323</v>
      </c>
      <c r="F156" s="575" t="s">
        <v>2507</v>
      </c>
      <c r="G156" s="575" t="s">
        <v>2506</v>
      </c>
      <c r="H156" s="575" t="s">
        <v>2505</v>
      </c>
      <c r="I156" s="578" t="s">
        <v>2504</v>
      </c>
      <c r="J156" s="577">
        <v>32766.52</v>
      </c>
      <c r="K156" s="576"/>
      <c r="L156" s="575"/>
    </row>
    <row r="157" spans="1:13" s="18" customFormat="1" ht="38.25" x14ac:dyDescent="0.25">
      <c r="A157" s="573">
        <f t="shared" si="2"/>
        <v>155</v>
      </c>
      <c r="B157" s="573" t="s">
        <v>289</v>
      </c>
      <c r="C157" s="570" t="s">
        <v>719</v>
      </c>
      <c r="D157" s="573" t="s">
        <v>672</v>
      </c>
      <c r="E157" s="573" t="s">
        <v>323</v>
      </c>
      <c r="F157" s="570" t="s">
        <v>2503</v>
      </c>
      <c r="G157" s="570" t="s">
        <v>2272</v>
      </c>
      <c r="H157" s="570" t="s">
        <v>2502</v>
      </c>
      <c r="I157" s="572" t="s">
        <v>2484</v>
      </c>
      <c r="J157" s="571">
        <v>15066</v>
      </c>
      <c r="K157" s="571"/>
      <c r="L157" s="570"/>
    </row>
    <row r="158" spans="1:13" s="18" customFormat="1" ht="25.5" x14ac:dyDescent="0.25">
      <c r="A158" s="573">
        <f t="shared" si="2"/>
        <v>156</v>
      </c>
      <c r="B158" s="573" t="s">
        <v>289</v>
      </c>
      <c r="C158" s="570" t="s">
        <v>719</v>
      </c>
      <c r="D158" s="573" t="s">
        <v>672</v>
      </c>
      <c r="E158" s="573" t="s">
        <v>323</v>
      </c>
      <c r="F158" s="570" t="s">
        <v>2501</v>
      </c>
      <c r="G158" s="570" t="s">
        <v>2500</v>
      </c>
      <c r="H158" s="570" t="s">
        <v>2499</v>
      </c>
      <c r="I158" s="572" t="s">
        <v>2484</v>
      </c>
      <c r="J158" s="571">
        <v>6842</v>
      </c>
      <c r="K158" s="571"/>
      <c r="L158" s="570"/>
    </row>
    <row r="159" spans="1:13" s="18" customFormat="1" ht="25.5" x14ac:dyDescent="0.25">
      <c r="A159" s="573">
        <f t="shared" si="2"/>
        <v>157</v>
      </c>
      <c r="B159" s="573" t="s">
        <v>289</v>
      </c>
      <c r="C159" s="570" t="s">
        <v>719</v>
      </c>
      <c r="D159" s="573" t="s">
        <v>672</v>
      </c>
      <c r="E159" s="573" t="s">
        <v>323</v>
      </c>
      <c r="F159" s="570" t="s">
        <v>2498</v>
      </c>
      <c r="G159" s="570" t="s">
        <v>2497</v>
      </c>
      <c r="H159" s="570" t="s">
        <v>2496</v>
      </c>
      <c r="I159" s="572" t="s">
        <v>2484</v>
      </c>
      <c r="J159" s="571">
        <v>13392</v>
      </c>
      <c r="K159" s="571"/>
      <c r="L159" s="570"/>
    </row>
    <row r="160" spans="1:13" s="18" customFormat="1" ht="25.5" x14ac:dyDescent="0.25">
      <c r="A160" s="573">
        <f t="shared" si="2"/>
        <v>158</v>
      </c>
      <c r="B160" s="573" t="s">
        <v>289</v>
      </c>
      <c r="C160" s="570" t="s">
        <v>719</v>
      </c>
      <c r="D160" s="573" t="s">
        <v>672</v>
      </c>
      <c r="E160" s="573" t="s">
        <v>323</v>
      </c>
      <c r="F160" s="570" t="s">
        <v>2495</v>
      </c>
      <c r="G160" s="570" t="s">
        <v>2494</v>
      </c>
      <c r="H160" s="570" t="s">
        <v>2493</v>
      </c>
      <c r="I160" s="572" t="s">
        <v>2484</v>
      </c>
      <c r="J160" s="571">
        <v>6949</v>
      </c>
      <c r="K160" s="571"/>
      <c r="L160" s="570"/>
    </row>
    <row r="161" spans="1:12" s="18" customFormat="1" ht="38.25" x14ac:dyDescent="0.25">
      <c r="A161" s="573">
        <f t="shared" si="2"/>
        <v>159</v>
      </c>
      <c r="B161" s="573" t="s">
        <v>289</v>
      </c>
      <c r="C161" s="570" t="s">
        <v>719</v>
      </c>
      <c r="D161" s="573" t="s">
        <v>672</v>
      </c>
      <c r="E161" s="573" t="s">
        <v>323</v>
      </c>
      <c r="F161" s="570" t="s">
        <v>2492</v>
      </c>
      <c r="G161" s="570" t="s">
        <v>2491</v>
      </c>
      <c r="H161" s="570" t="s">
        <v>2490</v>
      </c>
      <c r="I161" s="572" t="s">
        <v>2484</v>
      </c>
      <c r="J161" s="571">
        <v>18932</v>
      </c>
      <c r="K161" s="571"/>
      <c r="L161" s="570"/>
    </row>
    <row r="162" spans="1:12" s="18" customFormat="1" ht="38.25" x14ac:dyDescent="0.25">
      <c r="A162" s="573">
        <f t="shared" si="2"/>
        <v>160</v>
      </c>
      <c r="B162" s="573" t="s">
        <v>289</v>
      </c>
      <c r="C162" s="570" t="s">
        <v>719</v>
      </c>
      <c r="D162" s="573" t="s">
        <v>672</v>
      </c>
      <c r="E162" s="573" t="s">
        <v>323</v>
      </c>
      <c r="F162" s="570" t="s">
        <v>2489</v>
      </c>
      <c r="G162" s="570" t="s">
        <v>2260</v>
      </c>
      <c r="H162" s="570" t="s">
        <v>2488</v>
      </c>
      <c r="I162" s="572" t="s">
        <v>2484</v>
      </c>
      <c r="J162" s="571">
        <v>15194</v>
      </c>
      <c r="K162" s="571"/>
      <c r="L162" s="570"/>
    </row>
    <row r="163" spans="1:12" s="18" customFormat="1" ht="25.5" x14ac:dyDescent="0.25">
      <c r="A163" s="573">
        <f t="shared" si="2"/>
        <v>161</v>
      </c>
      <c r="B163" s="573" t="s">
        <v>289</v>
      </c>
      <c r="C163" s="570" t="s">
        <v>719</v>
      </c>
      <c r="D163" s="573" t="s">
        <v>672</v>
      </c>
      <c r="E163" s="573" t="s">
        <v>323</v>
      </c>
      <c r="F163" s="570" t="s">
        <v>2487</v>
      </c>
      <c r="G163" s="570" t="s">
        <v>2486</v>
      </c>
      <c r="H163" s="570" t="s">
        <v>2485</v>
      </c>
      <c r="I163" s="572" t="s">
        <v>2484</v>
      </c>
      <c r="J163" s="571">
        <v>19477</v>
      </c>
      <c r="K163" s="571"/>
      <c r="L163" s="570"/>
    </row>
    <row r="164" spans="1:12" s="18" customFormat="1" ht="25.5" x14ac:dyDescent="0.25">
      <c r="A164" s="573">
        <f t="shared" si="2"/>
        <v>162</v>
      </c>
      <c r="B164" s="573" t="s">
        <v>289</v>
      </c>
      <c r="C164" s="570" t="s">
        <v>719</v>
      </c>
      <c r="D164" s="573" t="s">
        <v>672</v>
      </c>
      <c r="E164" s="573" t="s">
        <v>323</v>
      </c>
      <c r="F164" s="570" t="s">
        <v>2483</v>
      </c>
      <c r="G164" s="570" t="s">
        <v>2482</v>
      </c>
      <c r="H164" s="570" t="s">
        <v>2481</v>
      </c>
      <c r="I164" s="572" t="s">
        <v>734</v>
      </c>
      <c r="J164" s="571">
        <v>17895</v>
      </c>
      <c r="K164" s="571"/>
      <c r="L164" s="570"/>
    </row>
    <row r="165" spans="1:12" s="18" customFormat="1" ht="25.5" x14ac:dyDescent="0.25">
      <c r="A165" s="573">
        <f t="shared" si="2"/>
        <v>163</v>
      </c>
      <c r="B165" s="573" t="s">
        <v>289</v>
      </c>
      <c r="C165" s="570" t="s">
        <v>719</v>
      </c>
      <c r="D165" s="573" t="s">
        <v>672</v>
      </c>
      <c r="E165" s="573" t="s">
        <v>323</v>
      </c>
      <c r="F165" s="570" t="s">
        <v>2480</v>
      </c>
      <c r="G165" s="570" t="s">
        <v>2147</v>
      </c>
      <c r="H165" s="570" t="s">
        <v>2479</v>
      </c>
      <c r="I165" s="572" t="s">
        <v>724</v>
      </c>
      <c r="J165" s="571">
        <v>15810</v>
      </c>
      <c r="K165" s="571"/>
      <c r="L165" s="570"/>
    </row>
    <row r="166" spans="1:12" s="18" customFormat="1" ht="25.5" x14ac:dyDescent="0.25">
      <c r="A166" s="573">
        <f t="shared" si="2"/>
        <v>164</v>
      </c>
      <c r="B166" s="573" t="s">
        <v>289</v>
      </c>
      <c r="C166" s="570" t="s">
        <v>719</v>
      </c>
      <c r="D166" s="573" t="s">
        <v>672</v>
      </c>
      <c r="E166" s="573" t="s">
        <v>323</v>
      </c>
      <c r="F166" s="570" t="s">
        <v>2478</v>
      </c>
      <c r="G166" s="570" t="s">
        <v>2477</v>
      </c>
      <c r="H166" s="570" t="s">
        <v>2476</v>
      </c>
      <c r="I166" s="572" t="s">
        <v>724</v>
      </c>
      <c r="J166" s="571">
        <v>1818</v>
      </c>
      <c r="K166" s="571"/>
      <c r="L166" s="570" t="s">
        <v>2311</v>
      </c>
    </row>
    <row r="167" spans="1:12" s="18" customFormat="1" ht="25.5" x14ac:dyDescent="0.25">
      <c r="A167" s="573">
        <f t="shared" si="2"/>
        <v>165</v>
      </c>
      <c r="B167" s="573" t="s">
        <v>289</v>
      </c>
      <c r="C167" s="570" t="s">
        <v>719</v>
      </c>
      <c r="D167" s="573" t="s">
        <v>672</v>
      </c>
      <c r="E167" s="573" t="s">
        <v>323</v>
      </c>
      <c r="F167" s="570" t="s">
        <v>2475</v>
      </c>
      <c r="G167" s="570" t="s">
        <v>2474</v>
      </c>
      <c r="H167" s="570" t="s">
        <v>2473</v>
      </c>
      <c r="I167" s="572" t="s">
        <v>734</v>
      </c>
      <c r="J167" s="571">
        <v>10390</v>
      </c>
      <c r="K167" s="571"/>
      <c r="L167" s="570"/>
    </row>
    <row r="168" spans="1:12" s="18" customFormat="1" ht="25.5" x14ac:dyDescent="0.25">
      <c r="A168" s="573">
        <f t="shared" si="2"/>
        <v>166</v>
      </c>
      <c r="B168" s="573" t="s">
        <v>289</v>
      </c>
      <c r="C168" s="570" t="s">
        <v>719</v>
      </c>
      <c r="D168" s="573" t="s">
        <v>672</v>
      </c>
      <c r="E168" s="573" t="s">
        <v>323</v>
      </c>
      <c r="F168" s="570" t="s">
        <v>2472</v>
      </c>
      <c r="G168" s="570" t="s">
        <v>2394</v>
      </c>
      <c r="H168" s="570" t="s">
        <v>2471</v>
      </c>
      <c r="I168" s="572" t="s">
        <v>734</v>
      </c>
      <c r="J168" s="571">
        <v>18048</v>
      </c>
      <c r="K168" s="571"/>
      <c r="L168" s="570"/>
    </row>
    <row r="169" spans="1:12" s="18" customFormat="1" ht="25.5" x14ac:dyDescent="0.25">
      <c r="A169" s="573">
        <f t="shared" si="2"/>
        <v>167</v>
      </c>
      <c r="B169" s="573" t="s">
        <v>289</v>
      </c>
      <c r="C169" s="570" t="s">
        <v>719</v>
      </c>
      <c r="D169" s="573" t="s">
        <v>672</v>
      </c>
      <c r="E169" s="573" t="s">
        <v>323</v>
      </c>
      <c r="F169" s="570" t="s">
        <v>2470</v>
      </c>
      <c r="G169" s="570" t="s">
        <v>2151</v>
      </c>
      <c r="H169" s="570" t="s">
        <v>2469</v>
      </c>
      <c r="I169" s="572" t="s">
        <v>724</v>
      </c>
      <c r="J169" s="571">
        <v>7456</v>
      </c>
      <c r="K169" s="571"/>
      <c r="L169" s="570"/>
    </row>
    <row r="170" spans="1:12" s="18" customFormat="1" ht="38.25" x14ac:dyDescent="0.25">
      <c r="A170" s="573">
        <f t="shared" si="2"/>
        <v>168</v>
      </c>
      <c r="B170" s="573" t="s">
        <v>289</v>
      </c>
      <c r="C170" s="570" t="s">
        <v>719</v>
      </c>
      <c r="D170" s="573" t="s">
        <v>672</v>
      </c>
      <c r="E170" s="573" t="s">
        <v>323</v>
      </c>
      <c r="F170" s="570" t="s">
        <v>2468</v>
      </c>
      <c r="G170" s="570" t="s">
        <v>2144</v>
      </c>
      <c r="H170" s="570" t="s">
        <v>2467</v>
      </c>
      <c r="I170" s="572" t="s">
        <v>792</v>
      </c>
      <c r="J170" s="571">
        <v>19503</v>
      </c>
      <c r="K170" s="571"/>
      <c r="L170" s="570"/>
    </row>
    <row r="171" spans="1:12" s="18" customFormat="1" ht="25.5" x14ac:dyDescent="0.25">
      <c r="A171" s="573">
        <f t="shared" si="2"/>
        <v>169</v>
      </c>
      <c r="B171" s="573" t="s">
        <v>289</v>
      </c>
      <c r="C171" s="570" t="s">
        <v>719</v>
      </c>
      <c r="D171" s="573" t="s">
        <v>672</v>
      </c>
      <c r="E171" s="573" t="s">
        <v>323</v>
      </c>
      <c r="F171" s="570" t="s">
        <v>2466</v>
      </c>
      <c r="G171" s="570" t="s">
        <v>2465</v>
      </c>
      <c r="H171" s="570" t="s">
        <v>2464</v>
      </c>
      <c r="I171" s="572" t="s">
        <v>792</v>
      </c>
      <c r="J171" s="571">
        <v>13516</v>
      </c>
      <c r="K171" s="571"/>
      <c r="L171" s="570"/>
    </row>
    <row r="172" spans="1:12" s="18" customFormat="1" ht="25.5" x14ac:dyDescent="0.25">
      <c r="A172" s="573">
        <f t="shared" si="2"/>
        <v>170</v>
      </c>
      <c r="B172" s="573" t="s">
        <v>289</v>
      </c>
      <c r="C172" s="570" t="s">
        <v>719</v>
      </c>
      <c r="D172" s="573" t="s">
        <v>672</v>
      </c>
      <c r="E172" s="573" t="s">
        <v>323</v>
      </c>
      <c r="F172" s="570" t="s">
        <v>2463</v>
      </c>
      <c r="G172" s="570" t="s">
        <v>2370</v>
      </c>
      <c r="H172" s="570" t="s">
        <v>2462</v>
      </c>
      <c r="I172" s="572" t="s">
        <v>792</v>
      </c>
      <c r="J172" s="571">
        <v>14360</v>
      </c>
      <c r="K172" s="571"/>
      <c r="L172" s="570"/>
    </row>
    <row r="173" spans="1:12" s="18" customFormat="1" ht="25.5" x14ac:dyDescent="0.25">
      <c r="A173" s="573">
        <f t="shared" si="2"/>
        <v>171</v>
      </c>
      <c r="B173" s="573" t="s">
        <v>289</v>
      </c>
      <c r="C173" s="570" t="s">
        <v>719</v>
      </c>
      <c r="D173" s="573" t="s">
        <v>672</v>
      </c>
      <c r="E173" s="573" t="s">
        <v>323</v>
      </c>
      <c r="F173" s="570" t="s">
        <v>2461</v>
      </c>
      <c r="G173" s="570" t="s">
        <v>2460</v>
      </c>
      <c r="H173" s="570" t="s">
        <v>2459</v>
      </c>
      <c r="I173" s="572" t="s">
        <v>792</v>
      </c>
      <c r="J173" s="571">
        <v>11957</v>
      </c>
      <c r="K173" s="571"/>
      <c r="L173" s="570"/>
    </row>
    <row r="174" spans="1:12" s="18" customFormat="1" ht="51" x14ac:dyDescent="0.25">
      <c r="A174" s="573">
        <f t="shared" si="2"/>
        <v>172</v>
      </c>
      <c r="B174" s="573" t="s">
        <v>289</v>
      </c>
      <c r="C174" s="570" t="s">
        <v>719</v>
      </c>
      <c r="D174" s="573" t="s">
        <v>672</v>
      </c>
      <c r="E174" s="573" t="s">
        <v>323</v>
      </c>
      <c r="F174" s="570" t="s">
        <v>2458</v>
      </c>
      <c r="G174" s="570" t="s">
        <v>2457</v>
      </c>
      <c r="H174" s="570" t="s">
        <v>2456</v>
      </c>
      <c r="I174" s="572" t="s">
        <v>795</v>
      </c>
      <c r="J174" s="571">
        <v>9662</v>
      </c>
      <c r="K174" s="571"/>
      <c r="L174" s="570"/>
    </row>
    <row r="175" spans="1:12" s="18" customFormat="1" ht="25.5" x14ac:dyDescent="0.25">
      <c r="A175" s="573">
        <f t="shared" si="2"/>
        <v>173</v>
      </c>
      <c r="B175" s="573" t="s">
        <v>289</v>
      </c>
      <c r="C175" s="570" t="s">
        <v>719</v>
      </c>
      <c r="D175" s="573" t="s">
        <v>672</v>
      </c>
      <c r="E175" s="573" t="s">
        <v>323</v>
      </c>
      <c r="F175" s="570" t="s">
        <v>2455</v>
      </c>
      <c r="G175" s="570" t="s">
        <v>2454</v>
      </c>
      <c r="H175" s="570" t="s">
        <v>2453</v>
      </c>
      <c r="I175" s="572" t="s">
        <v>795</v>
      </c>
      <c r="J175" s="571">
        <v>5006</v>
      </c>
      <c r="K175" s="571"/>
      <c r="L175" s="570"/>
    </row>
    <row r="176" spans="1:12" s="18" customFormat="1" ht="25.5" x14ac:dyDescent="0.25">
      <c r="A176" s="573">
        <f t="shared" si="2"/>
        <v>174</v>
      </c>
      <c r="B176" s="573" t="s">
        <v>289</v>
      </c>
      <c r="C176" s="570" t="s">
        <v>719</v>
      </c>
      <c r="D176" s="573" t="s">
        <v>672</v>
      </c>
      <c r="E176" s="573" t="s">
        <v>323</v>
      </c>
      <c r="F176" s="570" t="s">
        <v>2452</v>
      </c>
      <c r="G176" s="570" t="s">
        <v>2451</v>
      </c>
      <c r="H176" s="570" t="s">
        <v>2450</v>
      </c>
      <c r="I176" s="572" t="s">
        <v>795</v>
      </c>
      <c r="J176" s="571">
        <v>14787</v>
      </c>
      <c r="K176" s="571"/>
      <c r="L176" s="570"/>
    </row>
    <row r="177" spans="1:12" s="18" customFormat="1" ht="25.5" x14ac:dyDescent="0.25">
      <c r="A177" s="573">
        <f t="shared" si="2"/>
        <v>175</v>
      </c>
      <c r="B177" s="573" t="s">
        <v>289</v>
      </c>
      <c r="C177" s="570" t="s">
        <v>719</v>
      </c>
      <c r="D177" s="573" t="s">
        <v>672</v>
      </c>
      <c r="E177" s="573" t="s">
        <v>323</v>
      </c>
      <c r="F177" s="570" t="s">
        <v>1917</v>
      </c>
      <c r="G177" s="570" t="s">
        <v>2449</v>
      </c>
      <c r="H177" s="570" t="s">
        <v>2448</v>
      </c>
      <c r="I177" s="572" t="s">
        <v>792</v>
      </c>
      <c r="J177" s="571">
        <v>5100</v>
      </c>
      <c r="K177" s="571"/>
      <c r="L177" s="570"/>
    </row>
    <row r="178" spans="1:12" s="18" customFormat="1" ht="25.5" x14ac:dyDescent="0.25">
      <c r="A178" s="573">
        <f t="shared" si="2"/>
        <v>176</v>
      </c>
      <c r="B178" s="573" t="s">
        <v>289</v>
      </c>
      <c r="C178" s="570" t="s">
        <v>719</v>
      </c>
      <c r="D178" s="573" t="s">
        <v>672</v>
      </c>
      <c r="E178" s="573" t="s">
        <v>323</v>
      </c>
      <c r="F178" s="570" t="s">
        <v>2447</v>
      </c>
      <c r="G178" s="570" t="s">
        <v>2351</v>
      </c>
      <c r="H178" s="570" t="s">
        <v>2446</v>
      </c>
      <c r="I178" s="572" t="s">
        <v>811</v>
      </c>
      <c r="J178" s="571">
        <v>5956</v>
      </c>
      <c r="K178" s="571"/>
      <c r="L178" s="570"/>
    </row>
    <row r="179" spans="1:12" s="18" customFormat="1" ht="38.25" x14ac:dyDescent="0.25">
      <c r="A179" s="573">
        <f t="shared" si="2"/>
        <v>177</v>
      </c>
      <c r="B179" s="573" t="s">
        <v>289</v>
      </c>
      <c r="C179" s="570" t="s">
        <v>719</v>
      </c>
      <c r="D179" s="573" t="s">
        <v>672</v>
      </c>
      <c r="E179" s="573" t="s">
        <v>323</v>
      </c>
      <c r="F179" s="570" t="s">
        <v>2445</v>
      </c>
      <c r="G179" s="570" t="s">
        <v>2444</v>
      </c>
      <c r="H179" s="570" t="s">
        <v>2443</v>
      </c>
      <c r="I179" s="572" t="s">
        <v>801</v>
      </c>
      <c r="J179" s="571">
        <v>12214</v>
      </c>
      <c r="K179" s="571"/>
      <c r="L179" s="570"/>
    </row>
    <row r="180" spans="1:12" s="18" customFormat="1" ht="51" x14ac:dyDescent="0.25">
      <c r="A180" s="573">
        <f t="shared" si="2"/>
        <v>178</v>
      </c>
      <c r="B180" s="573" t="s">
        <v>289</v>
      </c>
      <c r="C180" s="570" t="s">
        <v>719</v>
      </c>
      <c r="D180" s="573" t="s">
        <v>672</v>
      </c>
      <c r="E180" s="573" t="s">
        <v>323</v>
      </c>
      <c r="F180" s="570" t="s">
        <v>2442</v>
      </c>
      <c r="G180" s="570" t="s">
        <v>2441</v>
      </c>
      <c r="H180" s="570" t="s">
        <v>2440</v>
      </c>
      <c r="I180" s="572" t="s">
        <v>811</v>
      </c>
      <c r="J180" s="571">
        <v>11732</v>
      </c>
      <c r="K180" s="571"/>
      <c r="L180" s="570"/>
    </row>
    <row r="181" spans="1:12" s="18" customFormat="1" ht="51" x14ac:dyDescent="0.25">
      <c r="A181" s="573">
        <f t="shared" si="2"/>
        <v>179</v>
      </c>
      <c r="B181" s="573" t="s">
        <v>289</v>
      </c>
      <c r="C181" s="570" t="s">
        <v>719</v>
      </c>
      <c r="D181" s="573" t="s">
        <v>672</v>
      </c>
      <c r="E181" s="573" t="s">
        <v>323</v>
      </c>
      <c r="F181" s="570" t="s">
        <v>2439</v>
      </c>
      <c r="G181" s="570" t="s">
        <v>2438</v>
      </c>
      <c r="H181" s="570" t="s">
        <v>2437</v>
      </c>
      <c r="I181" s="572" t="s">
        <v>801</v>
      </c>
      <c r="J181" s="571">
        <v>9857</v>
      </c>
      <c r="K181" s="571"/>
      <c r="L181" s="570"/>
    </row>
    <row r="182" spans="1:12" s="18" customFormat="1" ht="25.5" x14ac:dyDescent="0.25">
      <c r="A182" s="573">
        <f t="shared" si="2"/>
        <v>180</v>
      </c>
      <c r="B182" s="573" t="s">
        <v>289</v>
      </c>
      <c r="C182" s="570" t="s">
        <v>719</v>
      </c>
      <c r="D182" s="573" t="s">
        <v>672</v>
      </c>
      <c r="E182" s="573" t="s">
        <v>323</v>
      </c>
      <c r="F182" s="570" t="s">
        <v>2436</v>
      </c>
      <c r="G182" s="570" t="s">
        <v>2435</v>
      </c>
      <c r="H182" s="570" t="s">
        <v>2434</v>
      </c>
      <c r="I182" s="572" t="s">
        <v>801</v>
      </c>
      <c r="J182" s="571">
        <v>14172</v>
      </c>
      <c r="K182" s="571"/>
      <c r="L182" s="570"/>
    </row>
    <row r="183" spans="1:12" s="18" customFormat="1" ht="25.5" x14ac:dyDescent="0.25">
      <c r="A183" s="573">
        <f t="shared" si="2"/>
        <v>181</v>
      </c>
      <c r="B183" s="573" t="s">
        <v>289</v>
      </c>
      <c r="C183" s="570" t="s">
        <v>719</v>
      </c>
      <c r="D183" s="573" t="s">
        <v>672</v>
      </c>
      <c r="E183" s="573" t="s">
        <v>323</v>
      </c>
      <c r="F183" s="570" t="s">
        <v>2433</v>
      </c>
      <c r="G183" s="570" t="s">
        <v>2432</v>
      </c>
      <c r="H183" s="570" t="s">
        <v>2431</v>
      </c>
      <c r="I183" s="572" t="s">
        <v>801</v>
      </c>
      <c r="J183" s="571">
        <v>16629</v>
      </c>
      <c r="K183" s="571"/>
      <c r="L183" s="570"/>
    </row>
    <row r="184" spans="1:12" s="18" customFormat="1" ht="25.5" x14ac:dyDescent="0.25">
      <c r="A184" s="573">
        <f t="shared" si="2"/>
        <v>182</v>
      </c>
      <c r="B184" s="573" t="s">
        <v>289</v>
      </c>
      <c r="C184" s="570" t="s">
        <v>719</v>
      </c>
      <c r="D184" s="573" t="s">
        <v>672</v>
      </c>
      <c r="E184" s="573" t="s">
        <v>323</v>
      </c>
      <c r="F184" s="570" t="s">
        <v>2430</v>
      </c>
      <c r="G184" s="570" t="s">
        <v>2429</v>
      </c>
      <c r="H184" s="570" t="s">
        <v>2428</v>
      </c>
      <c r="I184" s="572" t="s">
        <v>801</v>
      </c>
      <c r="J184" s="571">
        <v>12777</v>
      </c>
      <c r="K184" s="571"/>
      <c r="L184" s="570"/>
    </row>
    <row r="185" spans="1:12" s="18" customFormat="1" ht="25.5" x14ac:dyDescent="0.25">
      <c r="A185" s="573">
        <f t="shared" si="2"/>
        <v>183</v>
      </c>
      <c r="B185" s="573" t="s">
        <v>289</v>
      </c>
      <c r="C185" s="570" t="s">
        <v>719</v>
      </c>
      <c r="D185" s="573" t="s">
        <v>672</v>
      </c>
      <c r="E185" s="573" t="s">
        <v>323</v>
      </c>
      <c r="F185" s="570" t="s">
        <v>2427</v>
      </c>
      <c r="G185" s="570" t="s">
        <v>2426</v>
      </c>
      <c r="H185" s="570" t="s">
        <v>2425</v>
      </c>
      <c r="I185" s="572" t="s">
        <v>801</v>
      </c>
      <c r="J185" s="571">
        <v>8891</v>
      </c>
      <c r="K185" s="571"/>
      <c r="L185" s="570"/>
    </row>
    <row r="186" spans="1:12" s="18" customFormat="1" ht="25.5" x14ac:dyDescent="0.25">
      <c r="A186" s="573">
        <f t="shared" si="2"/>
        <v>184</v>
      </c>
      <c r="B186" s="573" t="s">
        <v>289</v>
      </c>
      <c r="C186" s="570" t="s">
        <v>719</v>
      </c>
      <c r="D186" s="573" t="s">
        <v>672</v>
      </c>
      <c r="E186" s="573" t="s">
        <v>323</v>
      </c>
      <c r="F186" s="570" t="s">
        <v>2424</v>
      </c>
      <c r="G186" s="570" t="s">
        <v>2361</v>
      </c>
      <c r="H186" s="570" t="s">
        <v>2423</v>
      </c>
      <c r="I186" s="572" t="s">
        <v>801</v>
      </c>
      <c r="J186" s="571">
        <v>16849</v>
      </c>
      <c r="K186" s="571"/>
      <c r="L186" s="570"/>
    </row>
    <row r="187" spans="1:12" s="18" customFormat="1" ht="38.25" x14ac:dyDescent="0.25">
      <c r="A187" s="573">
        <f t="shared" si="2"/>
        <v>185</v>
      </c>
      <c r="B187" s="573" t="s">
        <v>289</v>
      </c>
      <c r="C187" s="570" t="s">
        <v>719</v>
      </c>
      <c r="D187" s="573" t="s">
        <v>672</v>
      </c>
      <c r="E187" s="573" t="s">
        <v>323</v>
      </c>
      <c r="F187" s="570" t="s">
        <v>2422</v>
      </c>
      <c r="G187" s="570" t="s">
        <v>2421</v>
      </c>
      <c r="H187" s="570" t="s">
        <v>2420</v>
      </c>
      <c r="I187" s="572" t="s">
        <v>801</v>
      </c>
      <c r="J187" s="571">
        <v>13937</v>
      </c>
      <c r="K187" s="571"/>
      <c r="L187" s="570"/>
    </row>
    <row r="188" spans="1:12" s="18" customFormat="1" ht="38.25" x14ac:dyDescent="0.25">
      <c r="A188" s="573">
        <f t="shared" si="2"/>
        <v>186</v>
      </c>
      <c r="B188" s="573" t="s">
        <v>289</v>
      </c>
      <c r="C188" s="570" t="s">
        <v>719</v>
      </c>
      <c r="D188" s="573" t="s">
        <v>672</v>
      </c>
      <c r="E188" s="573" t="s">
        <v>323</v>
      </c>
      <c r="F188" s="570" t="s">
        <v>2419</v>
      </c>
      <c r="G188" s="570" t="s">
        <v>2418</v>
      </c>
      <c r="H188" s="570" t="s">
        <v>2417</v>
      </c>
      <c r="I188" s="572" t="s">
        <v>811</v>
      </c>
      <c r="J188" s="571">
        <v>14700</v>
      </c>
      <c r="K188" s="571"/>
      <c r="L188" s="570"/>
    </row>
    <row r="189" spans="1:12" s="18" customFormat="1" ht="38.25" x14ac:dyDescent="0.25">
      <c r="A189" s="573">
        <f t="shared" si="2"/>
        <v>187</v>
      </c>
      <c r="B189" s="573" t="s">
        <v>289</v>
      </c>
      <c r="C189" s="570" t="s">
        <v>719</v>
      </c>
      <c r="D189" s="573" t="s">
        <v>672</v>
      </c>
      <c r="E189" s="573" t="s">
        <v>323</v>
      </c>
      <c r="F189" s="570" t="s">
        <v>2416</v>
      </c>
      <c r="G189" s="570" t="s">
        <v>2254</v>
      </c>
      <c r="H189" s="570" t="s">
        <v>2415</v>
      </c>
      <c r="I189" s="572" t="s">
        <v>801</v>
      </c>
      <c r="J189" s="571">
        <v>19004</v>
      </c>
      <c r="K189" s="571"/>
      <c r="L189" s="570"/>
    </row>
    <row r="190" spans="1:12" s="18" customFormat="1" ht="38.25" x14ac:dyDescent="0.25">
      <c r="A190" s="573">
        <f t="shared" si="2"/>
        <v>188</v>
      </c>
      <c r="B190" s="573" t="s">
        <v>289</v>
      </c>
      <c r="C190" s="570" t="s">
        <v>719</v>
      </c>
      <c r="D190" s="573" t="s">
        <v>672</v>
      </c>
      <c r="E190" s="573" t="s">
        <v>323</v>
      </c>
      <c r="F190" s="570" t="s">
        <v>2414</v>
      </c>
      <c r="G190" s="570" t="s">
        <v>2413</v>
      </c>
      <c r="H190" s="570" t="s">
        <v>2412</v>
      </c>
      <c r="I190" s="572" t="s">
        <v>801</v>
      </c>
      <c r="J190" s="571">
        <v>13763</v>
      </c>
      <c r="K190" s="571"/>
      <c r="L190" s="570"/>
    </row>
    <row r="191" spans="1:12" s="18" customFormat="1" ht="25.5" x14ac:dyDescent="0.25">
      <c r="A191" s="573">
        <f t="shared" si="2"/>
        <v>189</v>
      </c>
      <c r="B191" s="573" t="s">
        <v>289</v>
      </c>
      <c r="C191" s="570" t="s">
        <v>719</v>
      </c>
      <c r="D191" s="573" t="s">
        <v>672</v>
      </c>
      <c r="E191" s="573" t="s">
        <v>323</v>
      </c>
      <c r="F191" s="570" t="s">
        <v>2411</v>
      </c>
      <c r="G191" s="570" t="s">
        <v>676</v>
      </c>
      <c r="H191" s="570" t="s">
        <v>2410</v>
      </c>
      <c r="I191" s="572" t="s">
        <v>811</v>
      </c>
      <c r="J191" s="571">
        <v>9525</v>
      </c>
      <c r="K191" s="571"/>
      <c r="L191" s="570"/>
    </row>
    <row r="192" spans="1:12" s="18" customFormat="1" ht="25.5" x14ac:dyDescent="0.25">
      <c r="A192" s="573">
        <f t="shared" si="2"/>
        <v>190</v>
      </c>
      <c r="B192" s="573" t="s">
        <v>289</v>
      </c>
      <c r="C192" s="570" t="s">
        <v>719</v>
      </c>
      <c r="D192" s="573" t="s">
        <v>672</v>
      </c>
      <c r="E192" s="573" t="s">
        <v>323</v>
      </c>
      <c r="F192" s="570" t="s">
        <v>2409</v>
      </c>
      <c r="G192" s="570" t="s">
        <v>2408</v>
      </c>
      <c r="H192" s="570" t="s">
        <v>2407</v>
      </c>
      <c r="I192" s="572" t="s">
        <v>811</v>
      </c>
      <c r="J192" s="571">
        <v>8382</v>
      </c>
      <c r="K192" s="571"/>
      <c r="L192" s="570"/>
    </row>
    <row r="193" spans="1:12" s="18" customFormat="1" ht="38.25" x14ac:dyDescent="0.25">
      <c r="A193" s="573">
        <f t="shared" si="2"/>
        <v>191</v>
      </c>
      <c r="B193" s="573" t="s">
        <v>289</v>
      </c>
      <c r="C193" s="570" t="s">
        <v>719</v>
      </c>
      <c r="D193" s="573" t="s">
        <v>672</v>
      </c>
      <c r="E193" s="573" t="s">
        <v>323</v>
      </c>
      <c r="F193" s="570" t="s">
        <v>2406</v>
      </c>
      <c r="G193" s="570" t="s">
        <v>2316</v>
      </c>
      <c r="H193" s="570" t="s">
        <v>2405</v>
      </c>
      <c r="I193" s="572" t="s">
        <v>801</v>
      </c>
      <c r="J193" s="571">
        <v>5080</v>
      </c>
      <c r="K193" s="571"/>
      <c r="L193" s="570" t="s">
        <v>2311</v>
      </c>
    </row>
    <row r="194" spans="1:12" s="18" customFormat="1" ht="25.5" x14ac:dyDescent="0.25">
      <c r="A194" s="573">
        <f t="shared" si="2"/>
        <v>192</v>
      </c>
      <c r="B194" s="573" t="s">
        <v>289</v>
      </c>
      <c r="C194" s="570" t="s">
        <v>709</v>
      </c>
      <c r="D194" s="573" t="s">
        <v>672</v>
      </c>
      <c r="E194" s="573" t="s">
        <v>323</v>
      </c>
      <c r="F194" s="570" t="s">
        <v>2404</v>
      </c>
      <c r="G194" s="570" t="s">
        <v>2403</v>
      </c>
      <c r="H194" s="570" t="s">
        <v>2402</v>
      </c>
      <c r="I194" s="572" t="s">
        <v>2019</v>
      </c>
      <c r="J194" s="571">
        <v>55560</v>
      </c>
      <c r="K194" s="571"/>
      <c r="L194" s="570"/>
    </row>
    <row r="195" spans="1:12" s="18" customFormat="1" ht="25.5" x14ac:dyDescent="0.25">
      <c r="A195" s="573">
        <f t="shared" si="2"/>
        <v>193</v>
      </c>
      <c r="B195" s="573" t="s">
        <v>289</v>
      </c>
      <c r="C195" s="570" t="s">
        <v>709</v>
      </c>
      <c r="D195" s="573" t="s">
        <v>672</v>
      </c>
      <c r="E195" s="573" t="s">
        <v>323</v>
      </c>
      <c r="F195" s="570" t="s">
        <v>2401</v>
      </c>
      <c r="G195" s="570" t="s">
        <v>2400</v>
      </c>
      <c r="H195" s="570" t="s">
        <v>2399</v>
      </c>
      <c r="I195" s="572" t="s">
        <v>2027</v>
      </c>
      <c r="J195" s="571">
        <v>56133</v>
      </c>
      <c r="K195" s="571"/>
      <c r="L195" s="570"/>
    </row>
    <row r="196" spans="1:12" s="18" customFormat="1" ht="25.5" x14ac:dyDescent="0.25">
      <c r="A196" s="573">
        <f t="shared" ref="A196:A259" si="3">A195+1</f>
        <v>194</v>
      </c>
      <c r="B196" s="573" t="s">
        <v>289</v>
      </c>
      <c r="C196" s="570" t="s">
        <v>709</v>
      </c>
      <c r="D196" s="573" t="s">
        <v>672</v>
      </c>
      <c r="E196" s="573" t="s">
        <v>323</v>
      </c>
      <c r="F196" s="570" t="s">
        <v>2398</v>
      </c>
      <c r="G196" s="570" t="s">
        <v>2397</v>
      </c>
      <c r="H196" s="570" t="s">
        <v>2396</v>
      </c>
      <c r="I196" s="572" t="s">
        <v>2061</v>
      </c>
      <c r="J196" s="571">
        <v>56395</v>
      </c>
      <c r="K196" s="571"/>
      <c r="L196" s="570"/>
    </row>
    <row r="197" spans="1:12" s="18" customFormat="1" ht="25.5" x14ac:dyDescent="0.25">
      <c r="A197" s="573">
        <f t="shared" si="3"/>
        <v>195</v>
      </c>
      <c r="B197" s="573" t="s">
        <v>289</v>
      </c>
      <c r="C197" s="570" t="s">
        <v>709</v>
      </c>
      <c r="D197" s="573" t="s">
        <v>672</v>
      </c>
      <c r="E197" s="573" t="s">
        <v>323</v>
      </c>
      <c r="F197" s="570" t="s">
        <v>2395</v>
      </c>
      <c r="G197" s="570" t="s">
        <v>2394</v>
      </c>
      <c r="H197" s="570" t="s">
        <v>2393</v>
      </c>
      <c r="I197" s="572" t="s">
        <v>2392</v>
      </c>
      <c r="J197" s="571">
        <v>58167</v>
      </c>
      <c r="K197" s="571"/>
      <c r="L197" s="570"/>
    </row>
    <row r="198" spans="1:12" s="18" customFormat="1" ht="25.5" x14ac:dyDescent="0.25">
      <c r="A198" s="573">
        <f t="shared" si="3"/>
        <v>196</v>
      </c>
      <c r="B198" s="573" t="s">
        <v>289</v>
      </c>
      <c r="C198" s="570" t="s">
        <v>709</v>
      </c>
      <c r="D198" s="573" t="s">
        <v>672</v>
      </c>
      <c r="E198" s="573" t="s">
        <v>323</v>
      </c>
      <c r="F198" s="570" t="s">
        <v>2391</v>
      </c>
      <c r="G198" s="570" t="s">
        <v>2390</v>
      </c>
      <c r="H198" s="570" t="s">
        <v>2389</v>
      </c>
      <c r="I198" s="572" t="s">
        <v>2027</v>
      </c>
      <c r="J198" s="571">
        <v>42832</v>
      </c>
      <c r="K198" s="571"/>
      <c r="L198" s="570"/>
    </row>
    <row r="199" spans="1:12" s="18" customFormat="1" ht="25.5" x14ac:dyDescent="0.25">
      <c r="A199" s="573">
        <f t="shared" si="3"/>
        <v>197</v>
      </c>
      <c r="B199" s="573" t="s">
        <v>289</v>
      </c>
      <c r="C199" s="570" t="s">
        <v>709</v>
      </c>
      <c r="D199" s="573" t="s">
        <v>672</v>
      </c>
      <c r="E199" s="573" t="s">
        <v>323</v>
      </c>
      <c r="F199" s="570" t="s">
        <v>2388</v>
      </c>
      <c r="G199" s="570" t="s">
        <v>2387</v>
      </c>
      <c r="H199" s="570" t="s">
        <v>2386</v>
      </c>
      <c r="I199" s="572" t="s">
        <v>2061</v>
      </c>
      <c r="J199" s="571">
        <v>42026</v>
      </c>
      <c r="K199" s="571"/>
      <c r="L199" s="570"/>
    </row>
    <row r="200" spans="1:12" s="18" customFormat="1" ht="25.5" x14ac:dyDescent="0.25">
      <c r="A200" s="573">
        <f t="shared" si="3"/>
        <v>198</v>
      </c>
      <c r="B200" s="573" t="s">
        <v>289</v>
      </c>
      <c r="C200" s="570" t="s">
        <v>709</v>
      </c>
      <c r="D200" s="573" t="s">
        <v>672</v>
      </c>
      <c r="E200" s="573" t="s">
        <v>323</v>
      </c>
      <c r="F200" s="570" t="s">
        <v>2385</v>
      </c>
      <c r="G200" s="570" t="s">
        <v>2384</v>
      </c>
      <c r="H200" s="570" t="s">
        <v>2383</v>
      </c>
      <c r="I200" s="572" t="s">
        <v>2061</v>
      </c>
      <c r="J200" s="571">
        <v>50050</v>
      </c>
      <c r="K200" s="571"/>
      <c r="L200" s="570"/>
    </row>
    <row r="201" spans="1:12" s="18" customFormat="1" ht="25.5" x14ac:dyDescent="0.25">
      <c r="A201" s="573">
        <f t="shared" si="3"/>
        <v>199</v>
      </c>
      <c r="B201" s="573" t="s">
        <v>289</v>
      </c>
      <c r="C201" s="570" t="s">
        <v>709</v>
      </c>
      <c r="D201" s="573" t="s">
        <v>672</v>
      </c>
      <c r="E201" s="573" t="s">
        <v>323</v>
      </c>
      <c r="F201" s="570" t="s">
        <v>2382</v>
      </c>
      <c r="G201" s="570" t="s">
        <v>2381</v>
      </c>
      <c r="H201" s="570" t="s">
        <v>2380</v>
      </c>
      <c r="I201" s="572" t="s">
        <v>2027</v>
      </c>
      <c r="J201" s="571">
        <v>16919</v>
      </c>
      <c r="K201" s="571"/>
      <c r="L201" s="570"/>
    </row>
    <row r="202" spans="1:12" s="18" customFormat="1" ht="25.5" x14ac:dyDescent="0.25">
      <c r="A202" s="573">
        <f t="shared" si="3"/>
        <v>200</v>
      </c>
      <c r="B202" s="573" t="s">
        <v>289</v>
      </c>
      <c r="C202" s="570" t="s">
        <v>709</v>
      </c>
      <c r="D202" s="573" t="s">
        <v>672</v>
      </c>
      <c r="E202" s="573" t="s">
        <v>323</v>
      </c>
      <c r="F202" s="570" t="s">
        <v>2379</v>
      </c>
      <c r="G202" s="570" t="s">
        <v>2147</v>
      </c>
      <c r="H202" s="570" t="s">
        <v>2378</v>
      </c>
      <c r="I202" s="572" t="s">
        <v>2019</v>
      </c>
      <c r="J202" s="571">
        <v>16000</v>
      </c>
      <c r="K202" s="571"/>
      <c r="L202" s="570" t="s">
        <v>2311</v>
      </c>
    </row>
    <row r="203" spans="1:12" s="18" customFormat="1" ht="38.25" x14ac:dyDescent="0.25">
      <c r="A203" s="573">
        <f t="shared" si="3"/>
        <v>201</v>
      </c>
      <c r="B203" s="573" t="s">
        <v>289</v>
      </c>
      <c r="C203" s="570" t="s">
        <v>709</v>
      </c>
      <c r="D203" s="573" t="s">
        <v>672</v>
      </c>
      <c r="E203" s="573" t="s">
        <v>323</v>
      </c>
      <c r="F203" s="570" t="s">
        <v>2377</v>
      </c>
      <c r="G203" s="570" t="s">
        <v>2376</v>
      </c>
      <c r="H203" s="570" t="s">
        <v>2375</v>
      </c>
      <c r="I203" s="572" t="s">
        <v>2061</v>
      </c>
      <c r="J203" s="571">
        <v>7345</v>
      </c>
      <c r="K203" s="571"/>
      <c r="L203" s="570" t="s">
        <v>2311</v>
      </c>
    </row>
    <row r="204" spans="1:12" s="18" customFormat="1" ht="38.25" x14ac:dyDescent="0.25">
      <c r="A204" s="573">
        <f t="shared" si="3"/>
        <v>202</v>
      </c>
      <c r="B204" s="573" t="s">
        <v>289</v>
      </c>
      <c r="C204" s="570" t="s">
        <v>709</v>
      </c>
      <c r="D204" s="573" t="s">
        <v>672</v>
      </c>
      <c r="E204" s="573" t="s">
        <v>323</v>
      </c>
      <c r="F204" s="570" t="s">
        <v>2374</v>
      </c>
      <c r="G204" s="570" t="s">
        <v>2373</v>
      </c>
      <c r="H204" s="570" t="s">
        <v>2372</v>
      </c>
      <c r="I204" s="572" t="s">
        <v>2027</v>
      </c>
      <c r="J204" s="571">
        <v>17800</v>
      </c>
      <c r="K204" s="571"/>
      <c r="L204" s="570" t="s">
        <v>2311</v>
      </c>
    </row>
    <row r="205" spans="1:12" s="18" customFormat="1" ht="38.25" x14ac:dyDescent="0.25">
      <c r="A205" s="573">
        <f t="shared" si="3"/>
        <v>203</v>
      </c>
      <c r="B205" s="573" t="s">
        <v>289</v>
      </c>
      <c r="C205" s="570" t="s">
        <v>709</v>
      </c>
      <c r="D205" s="573" t="s">
        <v>672</v>
      </c>
      <c r="E205" s="573" t="s">
        <v>323</v>
      </c>
      <c r="F205" s="570" t="s">
        <v>2371</v>
      </c>
      <c r="G205" s="570" t="s">
        <v>2370</v>
      </c>
      <c r="H205" s="570" t="s">
        <v>2369</v>
      </c>
      <c r="I205" s="572" t="s">
        <v>2019</v>
      </c>
      <c r="J205" s="571">
        <v>20548</v>
      </c>
      <c r="K205" s="571"/>
      <c r="L205" s="570" t="s">
        <v>2311</v>
      </c>
    </row>
    <row r="206" spans="1:12" s="18" customFormat="1" ht="25.5" x14ac:dyDescent="0.25">
      <c r="A206" s="573">
        <f t="shared" si="3"/>
        <v>204</v>
      </c>
      <c r="B206" s="573" t="s">
        <v>289</v>
      </c>
      <c r="C206" s="570" t="s">
        <v>709</v>
      </c>
      <c r="D206" s="573" t="s">
        <v>672</v>
      </c>
      <c r="E206" s="573" t="s">
        <v>323</v>
      </c>
      <c r="F206" s="570" t="s">
        <v>2368</v>
      </c>
      <c r="G206" s="570" t="s">
        <v>2367</v>
      </c>
      <c r="H206" s="570" t="s">
        <v>2366</v>
      </c>
      <c r="I206" s="572" t="s">
        <v>2365</v>
      </c>
      <c r="J206" s="571">
        <v>20561</v>
      </c>
      <c r="K206" s="571"/>
      <c r="L206" s="570"/>
    </row>
    <row r="207" spans="1:12" s="18" customFormat="1" ht="25.5" x14ac:dyDescent="0.25">
      <c r="A207" s="573">
        <f t="shared" si="3"/>
        <v>205</v>
      </c>
      <c r="B207" s="573" t="s">
        <v>289</v>
      </c>
      <c r="C207" s="570" t="s">
        <v>709</v>
      </c>
      <c r="D207" s="573" t="s">
        <v>672</v>
      </c>
      <c r="E207" s="573" t="s">
        <v>323</v>
      </c>
      <c r="F207" s="570" t="s">
        <v>2364</v>
      </c>
      <c r="G207" s="570" t="s">
        <v>2144</v>
      </c>
      <c r="H207" s="570" t="s">
        <v>2363</v>
      </c>
      <c r="I207" s="572" t="s">
        <v>2124</v>
      </c>
      <c r="J207" s="571">
        <v>52121</v>
      </c>
      <c r="K207" s="571"/>
      <c r="L207" s="570"/>
    </row>
    <row r="208" spans="1:12" s="18" customFormat="1" ht="25.5" x14ac:dyDescent="0.25">
      <c r="A208" s="573">
        <f t="shared" si="3"/>
        <v>206</v>
      </c>
      <c r="B208" s="573" t="s">
        <v>289</v>
      </c>
      <c r="C208" s="570" t="s">
        <v>709</v>
      </c>
      <c r="D208" s="573" t="s">
        <v>672</v>
      </c>
      <c r="E208" s="573" t="s">
        <v>323</v>
      </c>
      <c r="F208" s="570" t="s">
        <v>2362</v>
      </c>
      <c r="G208" s="570" t="s">
        <v>2361</v>
      </c>
      <c r="H208" s="570" t="s">
        <v>2360</v>
      </c>
      <c r="I208" s="572" t="s">
        <v>2040</v>
      </c>
      <c r="J208" s="571">
        <v>30905</v>
      </c>
      <c r="K208" s="571"/>
      <c r="L208" s="570" t="s">
        <v>2311</v>
      </c>
    </row>
    <row r="209" spans="1:12" s="18" customFormat="1" ht="25.5" x14ac:dyDescent="0.25">
      <c r="A209" s="573">
        <f t="shared" si="3"/>
        <v>207</v>
      </c>
      <c r="B209" s="573" t="s">
        <v>289</v>
      </c>
      <c r="C209" s="570" t="s">
        <v>709</v>
      </c>
      <c r="D209" s="573" t="s">
        <v>672</v>
      </c>
      <c r="E209" s="573" t="s">
        <v>323</v>
      </c>
      <c r="F209" s="570" t="s">
        <v>2359</v>
      </c>
      <c r="G209" s="570" t="s">
        <v>2151</v>
      </c>
      <c r="H209" s="570" t="s">
        <v>2358</v>
      </c>
      <c r="I209" s="572" t="s">
        <v>2124</v>
      </c>
      <c r="J209" s="571">
        <v>15375</v>
      </c>
      <c r="K209" s="571"/>
      <c r="L209" s="570" t="s">
        <v>2311</v>
      </c>
    </row>
    <row r="210" spans="1:12" s="18" customFormat="1" ht="25.5" x14ac:dyDescent="0.25">
      <c r="A210" s="573">
        <f t="shared" si="3"/>
        <v>208</v>
      </c>
      <c r="B210" s="573" t="s">
        <v>289</v>
      </c>
      <c r="C210" s="570" t="s">
        <v>709</v>
      </c>
      <c r="D210" s="573" t="s">
        <v>672</v>
      </c>
      <c r="E210" s="573" t="s">
        <v>323</v>
      </c>
      <c r="F210" s="570" t="s">
        <v>2357</v>
      </c>
      <c r="G210" s="570" t="s">
        <v>2356</v>
      </c>
      <c r="H210" s="570" t="s">
        <v>2355</v>
      </c>
      <c r="I210" s="572" t="s">
        <v>2124</v>
      </c>
      <c r="J210" s="571">
        <v>10000</v>
      </c>
      <c r="K210" s="571"/>
      <c r="L210" s="570" t="s">
        <v>2311</v>
      </c>
    </row>
    <row r="211" spans="1:12" s="18" customFormat="1" ht="25.5" x14ac:dyDescent="0.25">
      <c r="A211" s="573">
        <f t="shared" si="3"/>
        <v>209</v>
      </c>
      <c r="B211" s="573" t="s">
        <v>289</v>
      </c>
      <c r="C211" s="570" t="s">
        <v>709</v>
      </c>
      <c r="D211" s="573" t="s">
        <v>672</v>
      </c>
      <c r="E211" s="573" t="s">
        <v>323</v>
      </c>
      <c r="F211" s="570" t="s">
        <v>2354</v>
      </c>
      <c r="G211" s="570" t="s">
        <v>2144</v>
      </c>
      <c r="H211" s="570" t="s">
        <v>2353</v>
      </c>
      <c r="I211" s="572" t="s">
        <v>2124</v>
      </c>
      <c r="J211" s="571">
        <v>29630</v>
      </c>
      <c r="K211" s="571"/>
      <c r="L211" s="570" t="s">
        <v>2311</v>
      </c>
    </row>
    <row r="212" spans="1:12" s="18" customFormat="1" ht="25.5" x14ac:dyDescent="0.25">
      <c r="A212" s="573">
        <f t="shared" si="3"/>
        <v>210</v>
      </c>
      <c r="B212" s="573" t="s">
        <v>289</v>
      </c>
      <c r="C212" s="570" t="s">
        <v>709</v>
      </c>
      <c r="D212" s="573" t="s">
        <v>672</v>
      </c>
      <c r="E212" s="573" t="s">
        <v>323</v>
      </c>
      <c r="F212" s="570" t="s">
        <v>2352</v>
      </c>
      <c r="G212" s="570" t="s">
        <v>2351</v>
      </c>
      <c r="H212" s="570" t="s">
        <v>2350</v>
      </c>
      <c r="I212" s="572" t="s">
        <v>2349</v>
      </c>
      <c r="J212" s="571">
        <v>26125</v>
      </c>
      <c r="K212" s="571"/>
      <c r="L212" s="570" t="s">
        <v>2311</v>
      </c>
    </row>
    <row r="213" spans="1:12" s="18" customFormat="1" ht="38.25" x14ac:dyDescent="0.25">
      <c r="A213" s="573">
        <f t="shared" si="3"/>
        <v>211</v>
      </c>
      <c r="B213" s="573" t="s">
        <v>289</v>
      </c>
      <c r="C213" s="570" t="s">
        <v>709</v>
      </c>
      <c r="D213" s="573" t="s">
        <v>672</v>
      </c>
      <c r="E213" s="573" t="s">
        <v>323</v>
      </c>
      <c r="F213" s="570" t="s">
        <v>2348</v>
      </c>
      <c r="G213" s="570" t="s">
        <v>2347</v>
      </c>
      <c r="H213" s="570" t="s">
        <v>2346</v>
      </c>
      <c r="I213" s="572" t="s">
        <v>711</v>
      </c>
      <c r="J213" s="571">
        <v>15100</v>
      </c>
      <c r="K213" s="571"/>
      <c r="L213" s="570"/>
    </row>
    <row r="214" spans="1:12" s="18" customFormat="1" ht="25.5" x14ac:dyDescent="0.25">
      <c r="A214" s="573">
        <f t="shared" si="3"/>
        <v>212</v>
      </c>
      <c r="B214" s="573" t="s">
        <v>289</v>
      </c>
      <c r="C214" s="570" t="s">
        <v>709</v>
      </c>
      <c r="D214" s="573" t="s">
        <v>672</v>
      </c>
      <c r="E214" s="573" t="s">
        <v>323</v>
      </c>
      <c r="F214" s="570" t="s">
        <v>2345</v>
      </c>
      <c r="G214" s="570" t="s">
        <v>2260</v>
      </c>
      <c r="H214" s="570" t="s">
        <v>2344</v>
      </c>
      <c r="I214" s="572" t="s">
        <v>2110</v>
      </c>
      <c r="J214" s="571">
        <v>34845</v>
      </c>
      <c r="K214" s="571"/>
      <c r="L214" s="570"/>
    </row>
    <row r="215" spans="1:12" s="18" customFormat="1" ht="51" x14ac:dyDescent="0.25">
      <c r="A215" s="573">
        <f t="shared" si="3"/>
        <v>213</v>
      </c>
      <c r="B215" s="573" t="s">
        <v>289</v>
      </c>
      <c r="C215" s="570" t="s">
        <v>709</v>
      </c>
      <c r="D215" s="573" t="s">
        <v>672</v>
      </c>
      <c r="E215" s="573" t="s">
        <v>323</v>
      </c>
      <c r="F215" s="570" t="s">
        <v>2343</v>
      </c>
      <c r="G215" s="570" t="s">
        <v>2342</v>
      </c>
      <c r="H215" s="570" t="s">
        <v>2341</v>
      </c>
      <c r="I215" s="572" t="s">
        <v>711</v>
      </c>
      <c r="J215" s="571">
        <v>40000</v>
      </c>
      <c r="K215" s="571"/>
      <c r="L215" s="570"/>
    </row>
    <row r="216" spans="1:12" s="18" customFormat="1" ht="25.5" x14ac:dyDescent="0.25">
      <c r="A216" s="573">
        <f t="shared" si="3"/>
        <v>214</v>
      </c>
      <c r="B216" s="573" t="s">
        <v>289</v>
      </c>
      <c r="C216" s="570" t="s">
        <v>709</v>
      </c>
      <c r="D216" s="573" t="s">
        <v>672</v>
      </c>
      <c r="E216" s="573" t="s">
        <v>323</v>
      </c>
      <c r="F216" s="570" t="s">
        <v>2340</v>
      </c>
      <c r="G216" s="570" t="s">
        <v>681</v>
      </c>
      <c r="H216" s="570" t="s">
        <v>2339</v>
      </c>
      <c r="I216" s="572" t="s">
        <v>2338</v>
      </c>
      <c r="J216" s="571">
        <v>27833</v>
      </c>
      <c r="K216" s="571"/>
      <c r="L216" s="570"/>
    </row>
    <row r="217" spans="1:12" s="18" customFormat="1" ht="25.5" x14ac:dyDescent="0.25">
      <c r="A217" s="573">
        <f t="shared" si="3"/>
        <v>215</v>
      </c>
      <c r="B217" s="573" t="s">
        <v>289</v>
      </c>
      <c r="C217" s="570" t="s">
        <v>709</v>
      </c>
      <c r="D217" s="573" t="s">
        <v>672</v>
      </c>
      <c r="E217" s="573" t="s">
        <v>323</v>
      </c>
      <c r="F217" s="570" t="s">
        <v>2337</v>
      </c>
      <c r="G217" s="570" t="s">
        <v>2336</v>
      </c>
      <c r="H217" s="570" t="s">
        <v>2335</v>
      </c>
      <c r="I217" s="572" t="s">
        <v>705</v>
      </c>
      <c r="J217" s="571">
        <v>29200</v>
      </c>
      <c r="K217" s="571"/>
      <c r="L217" s="570"/>
    </row>
    <row r="218" spans="1:12" s="18" customFormat="1" ht="25.5" x14ac:dyDescent="0.25">
      <c r="A218" s="573">
        <f t="shared" si="3"/>
        <v>216</v>
      </c>
      <c r="B218" s="573" t="s">
        <v>289</v>
      </c>
      <c r="C218" s="570" t="s">
        <v>709</v>
      </c>
      <c r="D218" s="573" t="s">
        <v>672</v>
      </c>
      <c r="E218" s="573" t="s">
        <v>323</v>
      </c>
      <c r="F218" s="570" t="s">
        <v>2334</v>
      </c>
      <c r="G218" s="570" t="s">
        <v>2333</v>
      </c>
      <c r="H218" s="570" t="s">
        <v>2332</v>
      </c>
      <c r="I218" s="572" t="s">
        <v>2331</v>
      </c>
      <c r="J218" s="571">
        <v>9730</v>
      </c>
      <c r="K218" s="571"/>
      <c r="L218" s="570" t="s">
        <v>2311</v>
      </c>
    </row>
    <row r="219" spans="1:12" s="18" customFormat="1" ht="25.5" x14ac:dyDescent="0.25">
      <c r="A219" s="573">
        <f t="shared" si="3"/>
        <v>217</v>
      </c>
      <c r="B219" s="573" t="s">
        <v>289</v>
      </c>
      <c r="C219" s="570" t="s">
        <v>709</v>
      </c>
      <c r="D219" s="573" t="s">
        <v>672</v>
      </c>
      <c r="E219" s="573" t="s">
        <v>323</v>
      </c>
      <c r="F219" s="570" t="s">
        <v>2330</v>
      </c>
      <c r="G219" s="570" t="s">
        <v>2329</v>
      </c>
      <c r="H219" s="570" t="s">
        <v>2328</v>
      </c>
      <c r="I219" s="572" t="s">
        <v>2324</v>
      </c>
      <c r="J219" s="571">
        <v>3000</v>
      </c>
      <c r="K219" s="571"/>
      <c r="L219" s="570" t="s">
        <v>2311</v>
      </c>
    </row>
    <row r="220" spans="1:12" s="18" customFormat="1" ht="38.25" x14ac:dyDescent="0.25">
      <c r="A220" s="573">
        <f t="shared" si="3"/>
        <v>218</v>
      </c>
      <c r="B220" s="573" t="s">
        <v>289</v>
      </c>
      <c r="C220" s="570" t="s">
        <v>709</v>
      </c>
      <c r="D220" s="573" t="s">
        <v>672</v>
      </c>
      <c r="E220" s="573" t="s">
        <v>323</v>
      </c>
      <c r="F220" s="570" t="s">
        <v>2327</v>
      </c>
      <c r="G220" s="570" t="s">
        <v>2326</v>
      </c>
      <c r="H220" s="570" t="s">
        <v>2325</v>
      </c>
      <c r="I220" s="572" t="s">
        <v>2324</v>
      </c>
      <c r="J220" s="571">
        <v>5000</v>
      </c>
      <c r="K220" s="571"/>
      <c r="L220" s="570" t="s">
        <v>2311</v>
      </c>
    </row>
    <row r="221" spans="1:12" s="18" customFormat="1" ht="25.5" x14ac:dyDescent="0.25">
      <c r="A221" s="573">
        <f t="shared" si="3"/>
        <v>219</v>
      </c>
      <c r="B221" s="573" t="s">
        <v>289</v>
      </c>
      <c r="C221" s="570" t="s">
        <v>709</v>
      </c>
      <c r="D221" s="573" t="s">
        <v>672</v>
      </c>
      <c r="E221" s="573" t="s">
        <v>323</v>
      </c>
      <c r="F221" s="570" t="s">
        <v>2323</v>
      </c>
      <c r="G221" s="570" t="s">
        <v>2322</v>
      </c>
      <c r="H221" s="570" t="s">
        <v>2321</v>
      </c>
      <c r="I221" s="572" t="s">
        <v>705</v>
      </c>
      <c r="J221" s="571">
        <v>6998</v>
      </c>
      <c r="K221" s="571"/>
      <c r="L221" s="570" t="s">
        <v>2311</v>
      </c>
    </row>
    <row r="222" spans="1:12" s="18" customFormat="1" ht="25.5" x14ac:dyDescent="0.25">
      <c r="A222" s="573">
        <f t="shared" si="3"/>
        <v>220</v>
      </c>
      <c r="B222" s="573" t="s">
        <v>289</v>
      </c>
      <c r="C222" s="570" t="s">
        <v>709</v>
      </c>
      <c r="D222" s="573" t="s">
        <v>672</v>
      </c>
      <c r="E222" s="573" t="s">
        <v>323</v>
      </c>
      <c r="F222" s="570" t="s">
        <v>2320</v>
      </c>
      <c r="G222" s="570" t="s">
        <v>2319</v>
      </c>
      <c r="H222" s="570" t="s">
        <v>2318</v>
      </c>
      <c r="I222" s="572" t="s">
        <v>2110</v>
      </c>
      <c r="J222" s="571">
        <v>9000</v>
      </c>
      <c r="K222" s="571"/>
      <c r="L222" s="570" t="s">
        <v>2311</v>
      </c>
    </row>
    <row r="223" spans="1:12" s="18" customFormat="1" ht="63.75" x14ac:dyDescent="0.25">
      <c r="A223" s="573">
        <f t="shared" si="3"/>
        <v>221</v>
      </c>
      <c r="B223" s="573" t="s">
        <v>289</v>
      </c>
      <c r="C223" s="570" t="s">
        <v>709</v>
      </c>
      <c r="D223" s="573" t="s">
        <v>672</v>
      </c>
      <c r="E223" s="573" t="s">
        <v>323</v>
      </c>
      <c r="F223" s="570" t="s">
        <v>2317</v>
      </c>
      <c r="G223" s="570" t="s">
        <v>2316</v>
      </c>
      <c r="H223" s="570" t="s">
        <v>2315</v>
      </c>
      <c r="I223" s="572" t="s">
        <v>2314</v>
      </c>
      <c r="J223" s="571">
        <v>10000</v>
      </c>
      <c r="K223" s="571"/>
      <c r="L223" s="570" t="s">
        <v>2311</v>
      </c>
    </row>
    <row r="224" spans="1:12" s="18" customFormat="1" ht="38.25" x14ac:dyDescent="0.25">
      <c r="A224" s="573">
        <f t="shared" si="3"/>
        <v>222</v>
      </c>
      <c r="B224" s="573" t="s">
        <v>289</v>
      </c>
      <c r="C224" s="570" t="s">
        <v>709</v>
      </c>
      <c r="D224" s="573" t="s">
        <v>672</v>
      </c>
      <c r="E224" s="573" t="s">
        <v>323</v>
      </c>
      <c r="F224" s="570" t="s">
        <v>2313</v>
      </c>
      <c r="G224" s="570" t="s">
        <v>2144</v>
      </c>
      <c r="H224" s="570" t="s">
        <v>2312</v>
      </c>
      <c r="I224" s="572" t="s">
        <v>705</v>
      </c>
      <c r="J224" s="571">
        <v>13593</v>
      </c>
      <c r="K224" s="571"/>
      <c r="L224" s="570" t="s">
        <v>2311</v>
      </c>
    </row>
    <row r="225" spans="1:12" s="18" customFormat="1" ht="25.5" x14ac:dyDescent="0.25">
      <c r="A225" s="573">
        <f t="shared" si="3"/>
        <v>223</v>
      </c>
      <c r="B225" s="573" t="s">
        <v>289</v>
      </c>
      <c r="C225" s="570" t="s">
        <v>2295</v>
      </c>
      <c r="D225" s="573" t="s">
        <v>672</v>
      </c>
      <c r="E225" s="573" t="s">
        <v>323</v>
      </c>
      <c r="F225" s="570">
        <v>26220220150</v>
      </c>
      <c r="G225" s="570" t="s">
        <v>2310</v>
      </c>
      <c r="H225" s="570" t="s">
        <v>2309</v>
      </c>
      <c r="I225" s="572" t="s">
        <v>2308</v>
      </c>
      <c r="J225" s="571">
        <v>102128.31</v>
      </c>
      <c r="K225" s="571"/>
      <c r="L225" s="570"/>
    </row>
    <row r="226" spans="1:12" s="18" customFormat="1" ht="25.5" x14ac:dyDescent="0.25">
      <c r="A226" s="573">
        <f t="shared" si="3"/>
        <v>224</v>
      </c>
      <c r="B226" s="573" t="s">
        <v>289</v>
      </c>
      <c r="C226" s="570" t="s">
        <v>2295</v>
      </c>
      <c r="D226" s="573" t="s">
        <v>672</v>
      </c>
      <c r="E226" s="573" t="s">
        <v>323</v>
      </c>
      <c r="F226" s="570">
        <v>26240120037</v>
      </c>
      <c r="G226" s="570" t="s">
        <v>2297</v>
      </c>
      <c r="H226" s="570" t="s">
        <v>2307</v>
      </c>
      <c r="I226" s="572" t="s">
        <v>2306</v>
      </c>
      <c r="J226" s="571">
        <v>79821.259999999995</v>
      </c>
      <c r="K226" s="571"/>
      <c r="L226" s="570"/>
    </row>
    <row r="227" spans="1:12" s="18" customFormat="1" ht="25.5" x14ac:dyDescent="0.25">
      <c r="A227" s="573">
        <f t="shared" si="3"/>
        <v>225</v>
      </c>
      <c r="B227" s="573" t="s">
        <v>289</v>
      </c>
      <c r="C227" s="570" t="s">
        <v>2295</v>
      </c>
      <c r="D227" s="573" t="s">
        <v>672</v>
      </c>
      <c r="E227" s="573" t="s">
        <v>323</v>
      </c>
      <c r="F227" s="570">
        <v>26240120038</v>
      </c>
      <c r="G227" s="570" t="s">
        <v>2288</v>
      </c>
      <c r="H227" s="570" t="s">
        <v>2305</v>
      </c>
      <c r="I227" s="572" t="s">
        <v>2303</v>
      </c>
      <c r="J227" s="571">
        <v>67176.160000000003</v>
      </c>
      <c r="K227" s="571"/>
      <c r="L227" s="570"/>
    </row>
    <row r="228" spans="1:12" s="18" customFormat="1" ht="38.25" x14ac:dyDescent="0.25">
      <c r="A228" s="573">
        <f t="shared" si="3"/>
        <v>226</v>
      </c>
      <c r="B228" s="573" t="s">
        <v>289</v>
      </c>
      <c r="C228" s="570" t="s">
        <v>2295</v>
      </c>
      <c r="D228" s="573" t="s">
        <v>672</v>
      </c>
      <c r="E228" s="573" t="s">
        <v>323</v>
      </c>
      <c r="F228" s="570">
        <v>26240120039</v>
      </c>
      <c r="G228" s="570" t="s">
        <v>681</v>
      </c>
      <c r="H228" s="570" t="s">
        <v>2304</v>
      </c>
      <c r="I228" s="572" t="s">
        <v>2303</v>
      </c>
      <c r="J228" s="571">
        <v>118833.26</v>
      </c>
      <c r="K228" s="571"/>
      <c r="L228" s="570"/>
    </row>
    <row r="229" spans="1:12" s="18" customFormat="1" ht="25.5" x14ac:dyDescent="0.25">
      <c r="A229" s="573">
        <f t="shared" si="3"/>
        <v>227</v>
      </c>
      <c r="B229" s="573" t="s">
        <v>289</v>
      </c>
      <c r="C229" s="570" t="s">
        <v>2295</v>
      </c>
      <c r="D229" s="573" t="s">
        <v>672</v>
      </c>
      <c r="E229" s="573" t="s">
        <v>323</v>
      </c>
      <c r="F229" s="570">
        <v>26240220072</v>
      </c>
      <c r="G229" s="570" t="s">
        <v>2297</v>
      </c>
      <c r="H229" s="570" t="s">
        <v>697</v>
      </c>
      <c r="I229" s="572" t="s">
        <v>2302</v>
      </c>
      <c r="J229" s="571">
        <v>84742.64</v>
      </c>
      <c r="K229" s="571"/>
      <c r="L229" s="570"/>
    </row>
    <row r="230" spans="1:12" s="18" customFormat="1" ht="25.5" x14ac:dyDescent="0.25">
      <c r="A230" s="573">
        <f t="shared" si="3"/>
        <v>228</v>
      </c>
      <c r="B230" s="573" t="s">
        <v>289</v>
      </c>
      <c r="C230" s="570" t="s">
        <v>2295</v>
      </c>
      <c r="D230" s="573" t="s">
        <v>672</v>
      </c>
      <c r="E230" s="573" t="s">
        <v>323</v>
      </c>
      <c r="F230" s="570">
        <v>26240220073</v>
      </c>
      <c r="G230" s="570" t="s">
        <v>681</v>
      </c>
      <c r="H230" s="570" t="s">
        <v>2301</v>
      </c>
      <c r="I230" s="572" t="s">
        <v>2300</v>
      </c>
      <c r="J230" s="571">
        <v>46040.58</v>
      </c>
      <c r="K230" s="571"/>
      <c r="L230" s="570"/>
    </row>
    <row r="231" spans="1:12" s="18" customFormat="1" ht="38.25" x14ac:dyDescent="0.25">
      <c r="A231" s="573">
        <f t="shared" si="3"/>
        <v>229</v>
      </c>
      <c r="B231" s="573" t="s">
        <v>289</v>
      </c>
      <c r="C231" s="570" t="s">
        <v>2295</v>
      </c>
      <c r="D231" s="573" t="s">
        <v>672</v>
      </c>
      <c r="E231" s="573" t="s">
        <v>323</v>
      </c>
      <c r="F231" s="570">
        <v>26240220081</v>
      </c>
      <c r="G231" s="570" t="s">
        <v>681</v>
      </c>
      <c r="H231" s="570" t="s">
        <v>2299</v>
      </c>
      <c r="I231" s="572" t="s">
        <v>2298</v>
      </c>
      <c r="J231" s="571">
        <v>45221.94</v>
      </c>
      <c r="K231" s="571"/>
      <c r="L231" s="570"/>
    </row>
    <row r="232" spans="1:12" s="18" customFormat="1" ht="25.5" x14ac:dyDescent="0.25">
      <c r="A232" s="573">
        <f t="shared" si="3"/>
        <v>230</v>
      </c>
      <c r="B232" s="573" t="s">
        <v>289</v>
      </c>
      <c r="C232" s="570" t="s">
        <v>2295</v>
      </c>
      <c r="D232" s="573" t="s">
        <v>672</v>
      </c>
      <c r="E232" s="573" t="s">
        <v>323</v>
      </c>
      <c r="F232" s="570">
        <v>26240220084</v>
      </c>
      <c r="G232" s="570" t="s">
        <v>2297</v>
      </c>
      <c r="H232" s="570" t="s">
        <v>768</v>
      </c>
      <c r="I232" s="572" t="s">
        <v>2296</v>
      </c>
      <c r="J232" s="571">
        <v>43305.22</v>
      </c>
      <c r="K232" s="571"/>
      <c r="L232" s="570"/>
    </row>
    <row r="233" spans="1:12" s="18" customFormat="1" ht="25.5" x14ac:dyDescent="0.25">
      <c r="A233" s="573">
        <f t="shared" si="3"/>
        <v>231</v>
      </c>
      <c r="B233" s="573" t="s">
        <v>289</v>
      </c>
      <c r="C233" s="570" t="s">
        <v>2295</v>
      </c>
      <c r="D233" s="573" t="s">
        <v>672</v>
      </c>
      <c r="E233" s="573" t="s">
        <v>323</v>
      </c>
      <c r="F233" s="570">
        <v>26220220198</v>
      </c>
      <c r="G233" s="570" t="s">
        <v>2272</v>
      </c>
      <c r="H233" s="570" t="s">
        <v>2294</v>
      </c>
      <c r="I233" s="572" t="s">
        <v>2293</v>
      </c>
      <c r="J233" s="571">
        <v>40801.99</v>
      </c>
      <c r="K233" s="571"/>
      <c r="L233" s="570"/>
    </row>
    <row r="234" spans="1:12" s="18" customFormat="1" ht="25.5" x14ac:dyDescent="0.25">
      <c r="A234" s="573">
        <f t="shared" si="3"/>
        <v>232</v>
      </c>
      <c r="B234" s="573" t="s">
        <v>289</v>
      </c>
      <c r="C234" s="570" t="s">
        <v>2001</v>
      </c>
      <c r="D234" s="573" t="s">
        <v>672</v>
      </c>
      <c r="E234" s="573" t="s">
        <v>323</v>
      </c>
      <c r="F234" s="570" t="s">
        <v>2292</v>
      </c>
      <c r="G234" s="570" t="s">
        <v>2291</v>
      </c>
      <c r="H234" s="570" t="s">
        <v>2290</v>
      </c>
      <c r="I234" s="572" t="s">
        <v>792</v>
      </c>
      <c r="J234" s="571">
        <v>27200</v>
      </c>
      <c r="K234" s="571"/>
      <c r="L234" s="570"/>
    </row>
    <row r="235" spans="1:12" s="18" customFormat="1" ht="38.25" x14ac:dyDescent="0.25">
      <c r="A235" s="573">
        <f t="shared" si="3"/>
        <v>233</v>
      </c>
      <c r="B235" s="573" t="s">
        <v>289</v>
      </c>
      <c r="C235" s="570" t="s">
        <v>2001</v>
      </c>
      <c r="D235" s="573" t="s">
        <v>672</v>
      </c>
      <c r="E235" s="573" t="s">
        <v>323</v>
      </c>
      <c r="F235" s="570" t="s">
        <v>2289</v>
      </c>
      <c r="G235" s="570" t="s">
        <v>2288</v>
      </c>
      <c r="H235" s="570" t="s">
        <v>2287</v>
      </c>
      <c r="I235" s="572" t="s">
        <v>792</v>
      </c>
      <c r="J235" s="571">
        <v>24445</v>
      </c>
      <c r="K235" s="571"/>
      <c r="L235" s="570"/>
    </row>
    <row r="236" spans="1:12" s="18" customFormat="1" ht="25.5" x14ac:dyDescent="0.25">
      <c r="A236" s="573">
        <f t="shared" si="3"/>
        <v>234</v>
      </c>
      <c r="B236" s="573" t="s">
        <v>289</v>
      </c>
      <c r="C236" s="570" t="s">
        <v>2283</v>
      </c>
      <c r="D236" s="573" t="s">
        <v>672</v>
      </c>
      <c r="E236" s="573" t="s">
        <v>703</v>
      </c>
      <c r="F236" s="570" t="s">
        <v>2286</v>
      </c>
      <c r="G236" s="570" t="s">
        <v>2285</v>
      </c>
      <c r="H236" s="570" t="s">
        <v>2284</v>
      </c>
      <c r="I236" s="572" t="s">
        <v>811</v>
      </c>
      <c r="J236" s="571">
        <v>8000</v>
      </c>
      <c r="K236" s="571"/>
      <c r="L236" s="570"/>
    </row>
    <row r="237" spans="1:12" s="18" customFormat="1" ht="25.5" x14ac:dyDescent="0.25">
      <c r="A237" s="573">
        <f t="shared" si="3"/>
        <v>235</v>
      </c>
      <c r="B237" s="573" t="s">
        <v>289</v>
      </c>
      <c r="C237" s="570" t="s">
        <v>2283</v>
      </c>
      <c r="D237" s="573" t="s">
        <v>672</v>
      </c>
      <c r="E237" s="573" t="s">
        <v>703</v>
      </c>
      <c r="F237" s="570" t="s">
        <v>2282</v>
      </c>
      <c r="G237" s="570" t="s">
        <v>2196</v>
      </c>
      <c r="H237" s="570" t="s">
        <v>2281</v>
      </c>
      <c r="I237" s="572" t="s">
        <v>811</v>
      </c>
      <c r="J237" s="571">
        <v>8000</v>
      </c>
      <c r="K237" s="571"/>
      <c r="L237" s="570"/>
    </row>
    <row r="238" spans="1:12" s="18" customFormat="1" ht="25.5" x14ac:dyDescent="0.25">
      <c r="A238" s="573">
        <f t="shared" si="3"/>
        <v>236</v>
      </c>
      <c r="B238" s="573" t="s">
        <v>289</v>
      </c>
      <c r="C238" s="570" t="s">
        <v>1449</v>
      </c>
      <c r="D238" s="573" t="s">
        <v>672</v>
      </c>
      <c r="E238" s="573" t="s">
        <v>703</v>
      </c>
      <c r="F238" s="570" t="s">
        <v>2280</v>
      </c>
      <c r="G238" s="570" t="s">
        <v>2272</v>
      </c>
      <c r="H238" s="570" t="s">
        <v>2279</v>
      </c>
      <c r="I238" s="574" t="s">
        <v>2278</v>
      </c>
      <c r="J238" s="571">
        <v>8403.83</v>
      </c>
      <c r="K238" s="571"/>
      <c r="L238" s="570"/>
    </row>
    <row r="239" spans="1:12" s="18" customFormat="1" ht="25.5" x14ac:dyDescent="0.25">
      <c r="A239" s="573">
        <f t="shared" si="3"/>
        <v>237</v>
      </c>
      <c r="B239" s="573" t="s">
        <v>289</v>
      </c>
      <c r="C239" s="570" t="s">
        <v>2277</v>
      </c>
      <c r="D239" s="573" t="s">
        <v>672</v>
      </c>
      <c r="E239" s="573" t="s">
        <v>703</v>
      </c>
      <c r="F239" s="570">
        <v>544504</v>
      </c>
      <c r="G239" s="570" t="s">
        <v>2276</v>
      </c>
      <c r="H239" s="570" t="s">
        <v>2275</v>
      </c>
      <c r="I239" s="572" t="s">
        <v>2274</v>
      </c>
      <c r="J239" s="571">
        <v>20942.5</v>
      </c>
      <c r="K239" s="571"/>
      <c r="L239" s="570"/>
    </row>
    <row r="240" spans="1:12" s="18" customFormat="1" ht="38.25" x14ac:dyDescent="0.25">
      <c r="A240" s="573">
        <f t="shared" si="3"/>
        <v>238</v>
      </c>
      <c r="B240" s="573" t="s">
        <v>289</v>
      </c>
      <c r="C240" s="570" t="s">
        <v>709</v>
      </c>
      <c r="D240" s="573" t="s">
        <v>672</v>
      </c>
      <c r="E240" s="573" t="s">
        <v>703</v>
      </c>
      <c r="F240" s="570" t="s">
        <v>2273</v>
      </c>
      <c r="G240" s="570" t="s">
        <v>2272</v>
      </c>
      <c r="H240" s="570" t="s">
        <v>2271</v>
      </c>
      <c r="I240" s="572" t="s">
        <v>2270</v>
      </c>
      <c r="J240" s="571">
        <v>291963</v>
      </c>
      <c r="K240" s="571"/>
      <c r="L240" s="570"/>
    </row>
    <row r="241" spans="1:12" s="18" customFormat="1" ht="38.25" x14ac:dyDescent="0.25">
      <c r="A241" s="573">
        <f t="shared" si="3"/>
        <v>239</v>
      </c>
      <c r="B241" s="573" t="s">
        <v>289</v>
      </c>
      <c r="C241" s="570" t="s">
        <v>2257</v>
      </c>
      <c r="D241" s="573" t="s">
        <v>672</v>
      </c>
      <c r="E241" s="573" t="s">
        <v>703</v>
      </c>
      <c r="F241" s="570" t="s">
        <v>2268</v>
      </c>
      <c r="G241" s="570" t="s">
        <v>2144</v>
      </c>
      <c r="H241" s="570" t="s">
        <v>2269</v>
      </c>
      <c r="I241" s="574" t="s">
        <v>2266</v>
      </c>
      <c r="J241" s="571">
        <v>17117.650000000001</v>
      </c>
      <c r="K241" s="571"/>
      <c r="L241" s="570"/>
    </row>
    <row r="242" spans="1:12" s="18" customFormat="1" ht="38.25" x14ac:dyDescent="0.25">
      <c r="A242" s="573">
        <f t="shared" si="3"/>
        <v>240</v>
      </c>
      <c r="B242" s="573" t="s">
        <v>289</v>
      </c>
      <c r="C242" s="570" t="s">
        <v>2001</v>
      </c>
      <c r="D242" s="573" t="s">
        <v>672</v>
      </c>
      <c r="E242" s="573" t="s">
        <v>703</v>
      </c>
      <c r="F242" s="570" t="s">
        <v>2268</v>
      </c>
      <c r="G242" s="570" t="s">
        <v>2144</v>
      </c>
      <c r="H242" s="570" t="s">
        <v>2267</v>
      </c>
      <c r="I242" s="572" t="s">
        <v>2266</v>
      </c>
      <c r="J242" s="571">
        <v>96750</v>
      </c>
      <c r="K242" s="571"/>
      <c r="L242" s="570"/>
    </row>
    <row r="243" spans="1:12" s="18" customFormat="1" ht="38.25" x14ac:dyDescent="0.25">
      <c r="A243" s="573">
        <f t="shared" si="3"/>
        <v>241</v>
      </c>
      <c r="B243" s="573" t="s">
        <v>289</v>
      </c>
      <c r="C243" s="570" t="s">
        <v>2257</v>
      </c>
      <c r="D243" s="573" t="s">
        <v>672</v>
      </c>
      <c r="E243" s="573" t="s">
        <v>703</v>
      </c>
      <c r="F243" s="570" t="s">
        <v>2264</v>
      </c>
      <c r="G243" s="570" t="s">
        <v>2144</v>
      </c>
      <c r="H243" s="570" t="s">
        <v>2265</v>
      </c>
      <c r="I243" s="574" t="s">
        <v>2262</v>
      </c>
      <c r="J243" s="571">
        <v>9000</v>
      </c>
      <c r="K243" s="571"/>
      <c r="L243" s="570"/>
    </row>
    <row r="244" spans="1:12" s="18" customFormat="1" ht="38.25" x14ac:dyDescent="0.25">
      <c r="A244" s="573">
        <f t="shared" si="3"/>
        <v>242</v>
      </c>
      <c r="B244" s="573" t="s">
        <v>289</v>
      </c>
      <c r="C244" s="570" t="s">
        <v>2001</v>
      </c>
      <c r="D244" s="573" t="s">
        <v>672</v>
      </c>
      <c r="E244" s="573" t="s">
        <v>703</v>
      </c>
      <c r="F244" s="570" t="s">
        <v>2264</v>
      </c>
      <c r="G244" s="570" t="s">
        <v>2144</v>
      </c>
      <c r="H244" s="570" t="s">
        <v>2263</v>
      </c>
      <c r="I244" s="572" t="s">
        <v>2262</v>
      </c>
      <c r="J244" s="571">
        <v>20000</v>
      </c>
      <c r="K244" s="571"/>
      <c r="L244" s="570"/>
    </row>
    <row r="245" spans="1:12" s="18" customFormat="1" ht="38.25" x14ac:dyDescent="0.25">
      <c r="A245" s="573">
        <f t="shared" si="3"/>
        <v>243</v>
      </c>
      <c r="B245" s="573" t="s">
        <v>289</v>
      </c>
      <c r="C245" s="570" t="s">
        <v>2257</v>
      </c>
      <c r="D245" s="573" t="s">
        <v>672</v>
      </c>
      <c r="E245" s="573" t="s">
        <v>703</v>
      </c>
      <c r="F245" s="570" t="s">
        <v>2261</v>
      </c>
      <c r="G245" s="570" t="s">
        <v>2260</v>
      </c>
      <c r="H245" s="570" t="s">
        <v>2259</v>
      </c>
      <c r="I245" s="574" t="s">
        <v>2258</v>
      </c>
      <c r="J245" s="571">
        <v>1509.94</v>
      </c>
      <c r="K245" s="571"/>
      <c r="L245" s="570"/>
    </row>
    <row r="246" spans="1:12" s="18" customFormat="1" ht="38.25" x14ac:dyDescent="0.25">
      <c r="A246" s="573">
        <f t="shared" si="3"/>
        <v>244</v>
      </c>
      <c r="B246" s="573" t="s">
        <v>289</v>
      </c>
      <c r="C246" s="570" t="s">
        <v>2257</v>
      </c>
      <c r="D246" s="573" t="s">
        <v>672</v>
      </c>
      <c r="E246" s="573" t="s">
        <v>703</v>
      </c>
      <c r="F246" s="570" t="s">
        <v>2255</v>
      </c>
      <c r="G246" s="570" t="s">
        <v>2254</v>
      </c>
      <c r="H246" s="570" t="s">
        <v>2256</v>
      </c>
      <c r="I246" s="574" t="s">
        <v>2252</v>
      </c>
      <c r="J246" s="571">
        <v>4817.6499999999996</v>
      </c>
      <c r="K246" s="571"/>
      <c r="L246" s="570"/>
    </row>
    <row r="247" spans="1:12" s="18" customFormat="1" ht="25.5" x14ac:dyDescent="0.25">
      <c r="A247" s="573">
        <f t="shared" si="3"/>
        <v>245</v>
      </c>
      <c r="B247" s="573" t="s">
        <v>289</v>
      </c>
      <c r="C247" s="570" t="s">
        <v>2001</v>
      </c>
      <c r="D247" s="573" t="s">
        <v>672</v>
      </c>
      <c r="E247" s="573" t="s">
        <v>703</v>
      </c>
      <c r="F247" s="570" t="s">
        <v>2255</v>
      </c>
      <c r="G247" s="570" t="s">
        <v>2254</v>
      </c>
      <c r="H247" s="570" t="s">
        <v>2253</v>
      </c>
      <c r="I247" s="572" t="s">
        <v>2252</v>
      </c>
      <c r="J247" s="571">
        <v>91250</v>
      </c>
      <c r="K247" s="571"/>
      <c r="L247" s="570"/>
    </row>
    <row r="248" spans="1:12" s="18" customFormat="1" ht="25.5" x14ac:dyDescent="0.25">
      <c r="A248" s="573">
        <f t="shared" si="3"/>
        <v>246</v>
      </c>
      <c r="B248" s="573" t="s">
        <v>289</v>
      </c>
      <c r="C248" s="570" t="s">
        <v>2251</v>
      </c>
      <c r="D248" s="573" t="s">
        <v>672</v>
      </c>
      <c r="E248" s="573" t="s">
        <v>703</v>
      </c>
      <c r="F248" s="570" t="s">
        <v>2248</v>
      </c>
      <c r="G248" s="570" t="s">
        <v>2144</v>
      </c>
      <c r="H248" s="570" t="s">
        <v>2250</v>
      </c>
      <c r="I248" s="572" t="s">
        <v>2249</v>
      </c>
      <c r="J248" s="571">
        <v>10017</v>
      </c>
      <c r="K248" s="571"/>
      <c r="L248" s="570"/>
    </row>
    <row r="249" spans="1:12" s="18" customFormat="1" ht="25.5" x14ac:dyDescent="0.25">
      <c r="A249" s="573">
        <f t="shared" si="3"/>
        <v>247</v>
      </c>
      <c r="B249" s="573" t="s">
        <v>289</v>
      </c>
      <c r="C249" s="570" t="s">
        <v>1449</v>
      </c>
      <c r="D249" s="573" t="s">
        <v>672</v>
      </c>
      <c r="E249" s="573" t="s">
        <v>703</v>
      </c>
      <c r="F249" s="570" t="s">
        <v>2248</v>
      </c>
      <c r="G249" s="570" t="s">
        <v>2144</v>
      </c>
      <c r="H249" s="570" t="s">
        <v>2247</v>
      </c>
      <c r="I249" s="574" t="s">
        <v>2246</v>
      </c>
      <c r="J249" s="571">
        <v>35725.949999999997</v>
      </c>
      <c r="K249" s="571"/>
      <c r="L249" s="570"/>
    </row>
    <row r="250" spans="1:12" s="18" customFormat="1" ht="25.5" x14ac:dyDescent="0.25">
      <c r="A250" s="573">
        <f t="shared" si="3"/>
        <v>248</v>
      </c>
      <c r="B250" s="573" t="s">
        <v>289</v>
      </c>
      <c r="C250" s="570" t="s">
        <v>2245</v>
      </c>
      <c r="D250" s="573" t="s">
        <v>672</v>
      </c>
      <c r="E250" s="573" t="s">
        <v>703</v>
      </c>
      <c r="F250" s="570" t="s">
        <v>2243</v>
      </c>
      <c r="G250" s="570" t="s">
        <v>2242</v>
      </c>
      <c r="H250" s="570" t="s">
        <v>2241</v>
      </c>
      <c r="I250" s="572" t="s">
        <v>2244</v>
      </c>
      <c r="J250" s="571">
        <v>27882.48</v>
      </c>
      <c r="K250" s="571"/>
      <c r="L250" s="570"/>
    </row>
    <row r="251" spans="1:12" s="18" customFormat="1" ht="25.5" x14ac:dyDescent="0.25">
      <c r="A251" s="573">
        <f t="shared" si="3"/>
        <v>249</v>
      </c>
      <c r="B251" s="573" t="s">
        <v>289</v>
      </c>
      <c r="C251" s="570" t="s">
        <v>2001</v>
      </c>
      <c r="D251" s="573" t="s">
        <v>672</v>
      </c>
      <c r="E251" s="573" t="s">
        <v>703</v>
      </c>
      <c r="F251" s="570" t="s">
        <v>2243</v>
      </c>
      <c r="G251" s="570" t="s">
        <v>2242</v>
      </c>
      <c r="H251" s="570" t="s">
        <v>2241</v>
      </c>
      <c r="I251" s="572" t="s">
        <v>2240</v>
      </c>
      <c r="J251" s="571">
        <v>60000</v>
      </c>
      <c r="K251" s="571"/>
      <c r="L251" s="570"/>
    </row>
    <row r="252" spans="1:12" s="18" customFormat="1" ht="38.25" x14ac:dyDescent="0.25">
      <c r="A252" s="573">
        <f t="shared" si="3"/>
        <v>250</v>
      </c>
      <c r="B252" s="573" t="s">
        <v>289</v>
      </c>
      <c r="C252" s="570" t="s">
        <v>2225</v>
      </c>
      <c r="D252" s="573" t="s">
        <v>672</v>
      </c>
      <c r="E252" s="573" t="s">
        <v>703</v>
      </c>
      <c r="F252" s="570" t="s">
        <v>2238</v>
      </c>
      <c r="G252" s="570" t="s">
        <v>2237</v>
      </c>
      <c r="H252" s="570" t="s">
        <v>2236</v>
      </c>
      <c r="I252" s="574" t="s">
        <v>2239</v>
      </c>
      <c r="J252" s="571">
        <v>37087.42</v>
      </c>
      <c r="K252" s="571"/>
      <c r="L252" s="570"/>
    </row>
    <row r="253" spans="1:12" s="18" customFormat="1" ht="38.25" x14ac:dyDescent="0.25">
      <c r="A253" s="573">
        <f t="shared" si="3"/>
        <v>251</v>
      </c>
      <c r="B253" s="573" t="s">
        <v>289</v>
      </c>
      <c r="C253" s="570" t="s">
        <v>2001</v>
      </c>
      <c r="D253" s="573" t="s">
        <v>672</v>
      </c>
      <c r="E253" s="573" t="s">
        <v>703</v>
      </c>
      <c r="F253" s="570" t="s">
        <v>2238</v>
      </c>
      <c r="G253" s="570" t="s">
        <v>2237</v>
      </c>
      <c r="H253" s="570" t="s">
        <v>2236</v>
      </c>
      <c r="I253" s="572" t="s">
        <v>2235</v>
      </c>
      <c r="J253" s="571">
        <v>61000</v>
      </c>
      <c r="K253" s="571"/>
      <c r="L253" s="570"/>
    </row>
    <row r="254" spans="1:12" s="18" customFormat="1" ht="25.5" x14ac:dyDescent="0.25">
      <c r="A254" s="573">
        <f t="shared" si="3"/>
        <v>252</v>
      </c>
      <c r="B254" s="573" t="s">
        <v>289</v>
      </c>
      <c r="C254" s="570" t="s">
        <v>2234</v>
      </c>
      <c r="D254" s="573" t="s">
        <v>672</v>
      </c>
      <c r="E254" s="573" t="s">
        <v>703</v>
      </c>
      <c r="F254" s="570" t="s">
        <v>2233</v>
      </c>
      <c r="G254" s="570" t="s">
        <v>2232</v>
      </c>
      <c r="H254" s="570" t="s">
        <v>2231</v>
      </c>
      <c r="I254" s="572" t="s">
        <v>2230</v>
      </c>
      <c r="J254" s="571">
        <v>25151.75</v>
      </c>
      <c r="K254" s="571"/>
      <c r="L254" s="570"/>
    </row>
    <row r="255" spans="1:12" s="18" customFormat="1" ht="25.5" x14ac:dyDescent="0.25">
      <c r="A255" s="573">
        <f t="shared" si="3"/>
        <v>253</v>
      </c>
      <c r="B255" s="573" t="s">
        <v>289</v>
      </c>
      <c r="C255" s="570" t="s">
        <v>2229</v>
      </c>
      <c r="D255" s="573" t="s">
        <v>672</v>
      </c>
      <c r="E255" s="573" t="s">
        <v>703</v>
      </c>
      <c r="F255" s="570" t="s">
        <v>2228</v>
      </c>
      <c r="G255" s="570" t="s">
        <v>2227</v>
      </c>
      <c r="H255" s="570" t="s">
        <v>2226</v>
      </c>
      <c r="I255" s="572" t="s">
        <v>2221</v>
      </c>
      <c r="J255" s="571">
        <v>333749.96999999997</v>
      </c>
      <c r="K255" s="571"/>
      <c r="L255" s="570"/>
    </row>
    <row r="256" spans="1:12" s="18" customFormat="1" ht="38.25" x14ac:dyDescent="0.25">
      <c r="A256" s="573">
        <f t="shared" si="3"/>
        <v>254</v>
      </c>
      <c r="B256" s="573" t="s">
        <v>289</v>
      </c>
      <c r="C256" s="570" t="s">
        <v>2225</v>
      </c>
      <c r="D256" s="573" t="s">
        <v>672</v>
      </c>
      <c r="E256" s="573" t="s">
        <v>703</v>
      </c>
      <c r="F256" s="570" t="s">
        <v>2224</v>
      </c>
      <c r="G256" s="570" t="s">
        <v>2144</v>
      </c>
      <c r="H256" s="570" t="s">
        <v>2222</v>
      </c>
      <c r="I256" s="574" t="s">
        <v>2221</v>
      </c>
      <c r="J256" s="571">
        <v>47521.83</v>
      </c>
      <c r="K256" s="571"/>
      <c r="L256" s="570"/>
    </row>
    <row r="257" spans="1:12" s="18" customFormat="1" ht="25.5" x14ac:dyDescent="0.25">
      <c r="A257" s="573">
        <f t="shared" si="3"/>
        <v>255</v>
      </c>
      <c r="B257" s="573" t="s">
        <v>289</v>
      </c>
      <c r="C257" s="570" t="s">
        <v>2001</v>
      </c>
      <c r="D257" s="573" t="s">
        <v>672</v>
      </c>
      <c r="E257" s="573" t="s">
        <v>703</v>
      </c>
      <c r="F257" s="570" t="s">
        <v>2223</v>
      </c>
      <c r="G257" s="570" t="s">
        <v>2144</v>
      </c>
      <c r="H257" s="570" t="s">
        <v>2222</v>
      </c>
      <c r="I257" s="572" t="s">
        <v>2221</v>
      </c>
      <c r="J257" s="571">
        <v>40000</v>
      </c>
      <c r="K257" s="571"/>
      <c r="L257" s="570"/>
    </row>
    <row r="258" spans="1:12" s="18" customFormat="1" ht="38.25" x14ac:dyDescent="0.25">
      <c r="A258" s="573">
        <f t="shared" si="3"/>
        <v>256</v>
      </c>
      <c r="B258" s="573" t="s">
        <v>289</v>
      </c>
      <c r="C258" s="570" t="s">
        <v>1449</v>
      </c>
      <c r="D258" s="573" t="s">
        <v>672</v>
      </c>
      <c r="E258" s="573" t="s">
        <v>703</v>
      </c>
      <c r="F258" s="570" t="s">
        <v>2220</v>
      </c>
      <c r="G258" s="570" t="s">
        <v>2219</v>
      </c>
      <c r="H258" s="570" t="s">
        <v>2218</v>
      </c>
      <c r="I258" s="574" t="s">
        <v>2217</v>
      </c>
      <c r="J258" s="571">
        <v>9838.5400000000009</v>
      </c>
      <c r="K258" s="571"/>
      <c r="L258" s="570"/>
    </row>
    <row r="259" spans="1:12" s="18" customFormat="1" ht="25.5" x14ac:dyDescent="0.25">
      <c r="A259" s="573">
        <f t="shared" si="3"/>
        <v>257</v>
      </c>
      <c r="B259" s="573" t="s">
        <v>289</v>
      </c>
      <c r="C259" s="570" t="s">
        <v>1449</v>
      </c>
      <c r="D259" s="573" t="s">
        <v>672</v>
      </c>
      <c r="E259" s="573" t="s">
        <v>703</v>
      </c>
      <c r="F259" s="570" t="s">
        <v>2216</v>
      </c>
      <c r="G259" s="570" t="s">
        <v>2215</v>
      </c>
      <c r="H259" s="570" t="s">
        <v>2214</v>
      </c>
      <c r="I259" s="574" t="s">
        <v>2213</v>
      </c>
      <c r="J259" s="571">
        <v>17112</v>
      </c>
      <c r="K259" s="571"/>
      <c r="L259" s="570"/>
    </row>
    <row r="260" spans="1:12" s="18" customFormat="1" ht="25.5" x14ac:dyDescent="0.25">
      <c r="A260" s="573">
        <f t="shared" ref="A260:A323" si="4">A259+1</f>
        <v>258</v>
      </c>
      <c r="B260" s="573" t="s">
        <v>289</v>
      </c>
      <c r="C260" s="570" t="s">
        <v>2176</v>
      </c>
      <c r="D260" s="573" t="s">
        <v>672</v>
      </c>
      <c r="E260" s="573" t="s">
        <v>323</v>
      </c>
      <c r="F260" s="570"/>
      <c r="G260" s="570" t="s">
        <v>2212</v>
      </c>
      <c r="H260" s="570" t="s">
        <v>2211</v>
      </c>
      <c r="I260" s="572">
        <v>2016</v>
      </c>
      <c r="J260" s="571">
        <v>1000</v>
      </c>
      <c r="K260" s="571"/>
      <c r="L260" s="570"/>
    </row>
    <row r="261" spans="1:12" s="18" customFormat="1" ht="25.5" x14ac:dyDescent="0.25">
      <c r="A261" s="573">
        <f t="shared" si="4"/>
        <v>259</v>
      </c>
      <c r="B261" s="573" t="s">
        <v>289</v>
      </c>
      <c r="C261" s="570" t="s">
        <v>2176</v>
      </c>
      <c r="D261" s="573" t="s">
        <v>672</v>
      </c>
      <c r="E261" s="573" t="s">
        <v>323</v>
      </c>
      <c r="F261" s="570"/>
      <c r="G261" s="570" t="s">
        <v>2210</v>
      </c>
      <c r="H261" s="570" t="s">
        <v>2209</v>
      </c>
      <c r="I261" s="572">
        <v>2016</v>
      </c>
      <c r="J261" s="571">
        <v>1000</v>
      </c>
      <c r="K261" s="571"/>
      <c r="L261" s="570"/>
    </row>
    <row r="262" spans="1:12" s="18" customFormat="1" ht="25.5" x14ac:dyDescent="0.25">
      <c r="A262" s="573">
        <f t="shared" si="4"/>
        <v>260</v>
      </c>
      <c r="B262" s="573" t="s">
        <v>289</v>
      </c>
      <c r="C262" s="570" t="s">
        <v>2176</v>
      </c>
      <c r="D262" s="573" t="s">
        <v>672</v>
      </c>
      <c r="E262" s="573" t="s">
        <v>323</v>
      </c>
      <c r="F262" s="570"/>
      <c r="G262" s="570" t="s">
        <v>2208</v>
      </c>
      <c r="H262" s="570" t="s">
        <v>2207</v>
      </c>
      <c r="I262" s="572">
        <v>2016</v>
      </c>
      <c r="J262" s="571">
        <v>1000</v>
      </c>
      <c r="K262" s="571"/>
      <c r="L262" s="570"/>
    </row>
    <row r="263" spans="1:12" s="18" customFormat="1" x14ac:dyDescent="0.25">
      <c r="A263" s="573">
        <f t="shared" si="4"/>
        <v>261</v>
      </c>
      <c r="B263" s="573" t="s">
        <v>289</v>
      </c>
      <c r="C263" s="570" t="s">
        <v>2176</v>
      </c>
      <c r="D263" s="573" t="s">
        <v>672</v>
      </c>
      <c r="E263" s="573" t="s">
        <v>323</v>
      </c>
      <c r="F263" s="570"/>
      <c r="G263" s="570" t="s">
        <v>2206</v>
      </c>
      <c r="H263" s="570" t="s">
        <v>2205</v>
      </c>
      <c r="I263" s="572">
        <v>2016</v>
      </c>
      <c r="J263" s="571">
        <v>1000</v>
      </c>
      <c r="K263" s="571"/>
      <c r="L263" s="570"/>
    </row>
    <row r="264" spans="1:12" s="18" customFormat="1" x14ac:dyDescent="0.25">
      <c r="A264" s="573">
        <f t="shared" si="4"/>
        <v>262</v>
      </c>
      <c r="B264" s="573" t="s">
        <v>289</v>
      </c>
      <c r="C264" s="570" t="s">
        <v>2176</v>
      </c>
      <c r="D264" s="573" t="s">
        <v>672</v>
      </c>
      <c r="E264" s="573" t="s">
        <v>323</v>
      </c>
      <c r="F264" s="570"/>
      <c r="G264" s="570" t="s">
        <v>2204</v>
      </c>
      <c r="H264" s="570" t="s">
        <v>2203</v>
      </c>
      <c r="I264" s="572">
        <v>2016</v>
      </c>
      <c r="J264" s="571">
        <v>1000</v>
      </c>
      <c r="K264" s="571"/>
      <c r="L264" s="570"/>
    </row>
    <row r="265" spans="1:12" s="18" customFormat="1" ht="25.5" x14ac:dyDescent="0.25">
      <c r="A265" s="573">
        <f t="shared" si="4"/>
        <v>263</v>
      </c>
      <c r="B265" s="573" t="s">
        <v>289</v>
      </c>
      <c r="C265" s="570" t="s">
        <v>2176</v>
      </c>
      <c r="D265" s="573" t="s">
        <v>672</v>
      </c>
      <c r="E265" s="573" t="s">
        <v>323</v>
      </c>
      <c r="F265" s="570"/>
      <c r="G265" s="570" t="s">
        <v>2202</v>
      </c>
      <c r="H265" s="570" t="s">
        <v>2201</v>
      </c>
      <c r="I265" s="572">
        <v>2016</v>
      </c>
      <c r="J265" s="571">
        <v>1000</v>
      </c>
      <c r="K265" s="571"/>
      <c r="L265" s="570"/>
    </row>
    <row r="266" spans="1:12" s="18" customFormat="1" ht="25.5" x14ac:dyDescent="0.25">
      <c r="A266" s="573">
        <f t="shared" si="4"/>
        <v>264</v>
      </c>
      <c r="B266" s="573" t="s">
        <v>289</v>
      </c>
      <c r="C266" s="570" t="s">
        <v>2176</v>
      </c>
      <c r="D266" s="573" t="s">
        <v>672</v>
      </c>
      <c r="E266" s="573" t="s">
        <v>323</v>
      </c>
      <c r="F266" s="570"/>
      <c r="G266" s="570" t="s">
        <v>2200</v>
      </c>
      <c r="H266" s="570" t="s">
        <v>2199</v>
      </c>
      <c r="I266" s="572">
        <v>2016</v>
      </c>
      <c r="J266" s="571">
        <v>1000</v>
      </c>
      <c r="K266" s="571"/>
      <c r="L266" s="570"/>
    </row>
    <row r="267" spans="1:12" s="18" customFormat="1" ht="25.5" x14ac:dyDescent="0.25">
      <c r="A267" s="573">
        <f t="shared" si="4"/>
        <v>265</v>
      </c>
      <c r="B267" s="573" t="s">
        <v>289</v>
      </c>
      <c r="C267" s="570" t="s">
        <v>2176</v>
      </c>
      <c r="D267" s="573" t="s">
        <v>672</v>
      </c>
      <c r="E267" s="573" t="s">
        <v>323</v>
      </c>
      <c r="F267" s="570"/>
      <c r="G267" s="570" t="s">
        <v>2198</v>
      </c>
      <c r="H267" s="570" t="s">
        <v>2197</v>
      </c>
      <c r="I267" s="572">
        <v>2016</v>
      </c>
      <c r="J267" s="571">
        <v>970</v>
      </c>
      <c r="K267" s="571"/>
      <c r="L267" s="570"/>
    </row>
    <row r="268" spans="1:12" s="18" customFormat="1" ht="25.5" x14ac:dyDescent="0.25">
      <c r="A268" s="573">
        <f t="shared" si="4"/>
        <v>266</v>
      </c>
      <c r="B268" s="573" t="s">
        <v>289</v>
      </c>
      <c r="C268" s="570" t="s">
        <v>2176</v>
      </c>
      <c r="D268" s="573" t="s">
        <v>672</v>
      </c>
      <c r="E268" s="573" t="s">
        <v>323</v>
      </c>
      <c r="F268" s="570"/>
      <c r="G268" s="570" t="s">
        <v>2196</v>
      </c>
      <c r="H268" s="570" t="s">
        <v>2195</v>
      </c>
      <c r="I268" s="572">
        <v>2016</v>
      </c>
      <c r="J268" s="571">
        <v>920</v>
      </c>
      <c r="K268" s="571"/>
      <c r="L268" s="570"/>
    </row>
    <row r="269" spans="1:12" s="18" customFormat="1" x14ac:dyDescent="0.25">
      <c r="A269" s="573">
        <f t="shared" si="4"/>
        <v>267</v>
      </c>
      <c r="B269" s="573" t="s">
        <v>289</v>
      </c>
      <c r="C269" s="570" t="s">
        <v>2176</v>
      </c>
      <c r="D269" s="573" t="s">
        <v>672</v>
      </c>
      <c r="E269" s="573" t="s">
        <v>323</v>
      </c>
      <c r="F269" s="570"/>
      <c r="G269" s="570" t="s">
        <v>2194</v>
      </c>
      <c r="H269" s="570" t="s">
        <v>2193</v>
      </c>
      <c r="I269" s="572">
        <v>2016</v>
      </c>
      <c r="J269" s="571">
        <v>1000</v>
      </c>
      <c r="K269" s="571"/>
      <c r="L269" s="570"/>
    </row>
    <row r="270" spans="1:12" s="18" customFormat="1" ht="25.5" x14ac:dyDescent="0.25">
      <c r="A270" s="573">
        <f t="shared" si="4"/>
        <v>268</v>
      </c>
      <c r="B270" s="573" t="s">
        <v>289</v>
      </c>
      <c r="C270" s="570" t="s">
        <v>2176</v>
      </c>
      <c r="D270" s="573" t="s">
        <v>672</v>
      </c>
      <c r="E270" s="573" t="s">
        <v>323</v>
      </c>
      <c r="F270" s="570"/>
      <c r="G270" s="570" t="s">
        <v>2192</v>
      </c>
      <c r="H270" s="570" t="s">
        <v>2191</v>
      </c>
      <c r="I270" s="572">
        <v>2016</v>
      </c>
      <c r="J270" s="571">
        <v>1000</v>
      </c>
      <c r="K270" s="571"/>
      <c r="L270" s="570"/>
    </row>
    <row r="271" spans="1:12" s="18" customFormat="1" ht="25.5" x14ac:dyDescent="0.25">
      <c r="A271" s="573">
        <f t="shared" si="4"/>
        <v>269</v>
      </c>
      <c r="B271" s="573" t="s">
        <v>289</v>
      </c>
      <c r="C271" s="570" t="s">
        <v>2176</v>
      </c>
      <c r="D271" s="573" t="s">
        <v>672</v>
      </c>
      <c r="E271" s="573" t="s">
        <v>323</v>
      </c>
      <c r="F271" s="570"/>
      <c r="G271" s="570" t="s">
        <v>2190</v>
      </c>
      <c r="H271" s="570" t="s">
        <v>2189</v>
      </c>
      <c r="I271" s="572">
        <v>2016</v>
      </c>
      <c r="J271" s="571">
        <v>1000</v>
      </c>
      <c r="K271" s="571"/>
      <c r="L271" s="570"/>
    </row>
    <row r="272" spans="1:12" s="18" customFormat="1" x14ac:dyDescent="0.25">
      <c r="A272" s="573">
        <f t="shared" si="4"/>
        <v>270</v>
      </c>
      <c r="B272" s="573" t="s">
        <v>289</v>
      </c>
      <c r="C272" s="570" t="s">
        <v>2176</v>
      </c>
      <c r="D272" s="573" t="s">
        <v>672</v>
      </c>
      <c r="E272" s="573" t="s">
        <v>323</v>
      </c>
      <c r="F272" s="570"/>
      <c r="G272" s="570" t="s">
        <v>2188</v>
      </c>
      <c r="H272" s="570" t="s">
        <v>2187</v>
      </c>
      <c r="I272" s="572">
        <v>2016</v>
      </c>
      <c r="J272" s="571">
        <v>1000</v>
      </c>
      <c r="K272" s="571"/>
      <c r="L272" s="570"/>
    </row>
    <row r="273" spans="1:13" s="18" customFormat="1" x14ac:dyDescent="0.25">
      <c r="A273" s="573">
        <f t="shared" si="4"/>
        <v>271</v>
      </c>
      <c r="B273" s="573" t="s">
        <v>289</v>
      </c>
      <c r="C273" s="570" t="s">
        <v>2176</v>
      </c>
      <c r="D273" s="573" t="s">
        <v>672</v>
      </c>
      <c r="E273" s="573" t="s">
        <v>323</v>
      </c>
      <c r="F273" s="570"/>
      <c r="G273" s="570" t="s">
        <v>2186</v>
      </c>
      <c r="H273" s="570" t="s">
        <v>2185</v>
      </c>
      <c r="I273" s="572">
        <v>2016</v>
      </c>
      <c r="J273" s="571">
        <v>1000</v>
      </c>
      <c r="K273" s="571"/>
      <c r="L273" s="570"/>
    </row>
    <row r="274" spans="1:13" s="18" customFormat="1" x14ac:dyDescent="0.25">
      <c r="A274" s="573">
        <f t="shared" si="4"/>
        <v>272</v>
      </c>
      <c r="B274" s="573" t="s">
        <v>289</v>
      </c>
      <c r="C274" s="570" t="s">
        <v>2176</v>
      </c>
      <c r="D274" s="573" t="s">
        <v>672</v>
      </c>
      <c r="E274" s="573" t="s">
        <v>323</v>
      </c>
      <c r="F274" s="570"/>
      <c r="G274" s="570" t="s">
        <v>2184</v>
      </c>
      <c r="H274" s="570" t="s">
        <v>2183</v>
      </c>
      <c r="I274" s="572">
        <v>2016</v>
      </c>
      <c r="J274" s="571">
        <v>977</v>
      </c>
      <c r="K274" s="571"/>
      <c r="L274" s="570"/>
    </row>
    <row r="275" spans="1:13" s="18" customFormat="1" ht="25.5" x14ac:dyDescent="0.25">
      <c r="A275" s="573">
        <f t="shared" si="4"/>
        <v>273</v>
      </c>
      <c r="B275" s="573" t="s">
        <v>289</v>
      </c>
      <c r="C275" s="570" t="s">
        <v>2176</v>
      </c>
      <c r="D275" s="573" t="s">
        <v>672</v>
      </c>
      <c r="E275" s="573" t="s">
        <v>323</v>
      </c>
      <c r="F275" s="570"/>
      <c r="G275" s="570" t="s">
        <v>2182</v>
      </c>
      <c r="H275" s="570" t="s">
        <v>2181</v>
      </c>
      <c r="I275" s="572">
        <v>2016</v>
      </c>
      <c r="J275" s="571">
        <v>1000</v>
      </c>
      <c r="K275" s="571"/>
      <c r="L275" s="570"/>
    </row>
    <row r="276" spans="1:13" s="18" customFormat="1" ht="25.5" x14ac:dyDescent="0.25">
      <c r="A276" s="573">
        <f t="shared" si="4"/>
        <v>274</v>
      </c>
      <c r="B276" s="573" t="s">
        <v>289</v>
      </c>
      <c r="C276" s="570" t="s">
        <v>2176</v>
      </c>
      <c r="D276" s="573" t="s">
        <v>672</v>
      </c>
      <c r="E276" s="573" t="s">
        <v>323</v>
      </c>
      <c r="F276" s="570"/>
      <c r="G276" s="570" t="s">
        <v>2180</v>
      </c>
      <c r="H276" s="570" t="s">
        <v>2179</v>
      </c>
      <c r="I276" s="572">
        <v>2016</v>
      </c>
      <c r="J276" s="571">
        <v>1000</v>
      </c>
      <c r="K276" s="571"/>
      <c r="L276" s="570"/>
    </row>
    <row r="277" spans="1:13" s="18" customFormat="1" ht="25.5" x14ac:dyDescent="0.25">
      <c r="A277" s="573">
        <f t="shared" si="4"/>
        <v>275</v>
      </c>
      <c r="B277" s="573" t="s">
        <v>289</v>
      </c>
      <c r="C277" s="570" t="s">
        <v>2176</v>
      </c>
      <c r="D277" s="573" t="s">
        <v>672</v>
      </c>
      <c r="E277" s="573" t="s">
        <v>323</v>
      </c>
      <c r="F277" s="570"/>
      <c r="G277" s="570" t="s">
        <v>2178</v>
      </c>
      <c r="H277" s="570" t="s">
        <v>2177</v>
      </c>
      <c r="I277" s="572">
        <v>2016</v>
      </c>
      <c r="J277" s="571">
        <v>1000</v>
      </c>
      <c r="K277" s="571"/>
      <c r="L277" s="570"/>
    </row>
    <row r="278" spans="1:13" s="18" customFormat="1" ht="25.5" x14ac:dyDescent="0.25">
      <c r="A278" s="573">
        <f t="shared" si="4"/>
        <v>276</v>
      </c>
      <c r="B278" s="573" t="s">
        <v>289</v>
      </c>
      <c r="C278" s="570" t="s">
        <v>2176</v>
      </c>
      <c r="D278" s="573" t="s">
        <v>672</v>
      </c>
      <c r="E278" s="573" t="s">
        <v>323</v>
      </c>
      <c r="F278" s="570"/>
      <c r="G278" s="570" t="s">
        <v>2175</v>
      </c>
      <c r="H278" s="570" t="s">
        <v>2174</v>
      </c>
      <c r="I278" s="572">
        <v>2016</v>
      </c>
      <c r="J278" s="571">
        <v>1000</v>
      </c>
      <c r="K278" s="571"/>
      <c r="L278" s="570"/>
    </row>
    <row r="279" spans="1:13" s="18" customFormat="1" ht="25.5" x14ac:dyDescent="0.25">
      <c r="A279" s="573">
        <f t="shared" si="4"/>
        <v>277</v>
      </c>
      <c r="B279" s="573" t="s">
        <v>289</v>
      </c>
      <c r="C279" s="570" t="s">
        <v>2173</v>
      </c>
      <c r="D279" s="573" t="s">
        <v>672</v>
      </c>
      <c r="E279" s="573" t="s">
        <v>323</v>
      </c>
      <c r="F279" s="570"/>
      <c r="G279" s="570" t="s">
        <v>2172</v>
      </c>
      <c r="H279" s="570" t="s">
        <v>2171</v>
      </c>
      <c r="I279" s="572" t="s">
        <v>2170</v>
      </c>
      <c r="J279" s="571">
        <v>3000</v>
      </c>
      <c r="K279" s="571"/>
      <c r="L279" s="570"/>
    </row>
    <row r="280" spans="1:13" s="18" customFormat="1" ht="25.5" x14ac:dyDescent="0.25">
      <c r="A280" s="573">
        <f t="shared" si="4"/>
        <v>278</v>
      </c>
      <c r="B280" s="573" t="s">
        <v>289</v>
      </c>
      <c r="C280" s="570" t="s">
        <v>2169</v>
      </c>
      <c r="D280" s="573" t="s">
        <v>672</v>
      </c>
      <c r="E280" s="573" t="s">
        <v>323</v>
      </c>
      <c r="F280" s="570" t="s">
        <v>2168</v>
      </c>
      <c r="G280" s="570" t="s">
        <v>2167</v>
      </c>
      <c r="H280" s="570" t="s">
        <v>2166</v>
      </c>
      <c r="I280" s="572" t="s">
        <v>2165</v>
      </c>
      <c r="J280" s="571">
        <v>2423</v>
      </c>
      <c r="K280" s="571"/>
      <c r="L280" s="570"/>
    </row>
    <row r="281" spans="1:13" s="18" customFormat="1" ht="38.25" x14ac:dyDescent="0.25">
      <c r="A281" s="573">
        <f t="shared" si="4"/>
        <v>279</v>
      </c>
      <c r="B281" s="573" t="s">
        <v>289</v>
      </c>
      <c r="C281" s="570" t="s">
        <v>2153</v>
      </c>
      <c r="D281" s="573" t="s">
        <v>750</v>
      </c>
      <c r="E281" s="573" t="s">
        <v>323</v>
      </c>
      <c r="F281" s="570" t="s">
        <v>2164</v>
      </c>
      <c r="G281" s="570" t="s">
        <v>2151</v>
      </c>
      <c r="H281" s="570" t="s">
        <v>2163</v>
      </c>
      <c r="I281" s="572" t="s">
        <v>2162</v>
      </c>
      <c r="J281" s="571">
        <v>32640</v>
      </c>
      <c r="K281" s="571"/>
      <c r="L281" s="570"/>
      <c r="M281"/>
    </row>
    <row r="282" spans="1:13" s="18" customFormat="1" ht="51" x14ac:dyDescent="0.25">
      <c r="A282" s="573">
        <f t="shared" si="4"/>
        <v>280</v>
      </c>
      <c r="B282" s="573" t="s">
        <v>289</v>
      </c>
      <c r="C282" s="570" t="s">
        <v>2161</v>
      </c>
      <c r="D282" s="573" t="s">
        <v>750</v>
      </c>
      <c r="E282" s="573" t="s">
        <v>323</v>
      </c>
      <c r="F282" s="570" t="s">
        <v>2160</v>
      </c>
      <c r="G282" s="570" t="s">
        <v>681</v>
      </c>
      <c r="H282" s="570" t="s">
        <v>2159</v>
      </c>
      <c r="I282" s="572">
        <v>2016</v>
      </c>
      <c r="J282" s="571">
        <v>19500</v>
      </c>
      <c r="K282" s="571"/>
      <c r="L282" s="570"/>
      <c r="M282"/>
    </row>
    <row r="283" spans="1:13" s="18" customFormat="1" ht="25.5" x14ac:dyDescent="0.25">
      <c r="A283" s="573">
        <f t="shared" si="4"/>
        <v>281</v>
      </c>
      <c r="B283" s="573" t="s">
        <v>289</v>
      </c>
      <c r="C283" s="570" t="s">
        <v>2155</v>
      </c>
      <c r="D283" s="573" t="s">
        <v>750</v>
      </c>
      <c r="E283" s="573" t="s">
        <v>323</v>
      </c>
      <c r="F283" s="570">
        <v>2616210070</v>
      </c>
      <c r="G283" s="570" t="s">
        <v>2147</v>
      </c>
      <c r="H283" s="570" t="s">
        <v>2158</v>
      </c>
      <c r="I283" s="572">
        <v>2016</v>
      </c>
      <c r="J283" s="571">
        <v>800</v>
      </c>
      <c r="K283" s="571"/>
      <c r="L283" s="570"/>
      <c r="M283"/>
    </row>
    <row r="284" spans="1:13" s="18" customFormat="1" ht="25.5" x14ac:dyDescent="0.25">
      <c r="A284" s="573">
        <f t="shared" si="4"/>
        <v>282</v>
      </c>
      <c r="B284" s="573" t="s">
        <v>289</v>
      </c>
      <c r="C284" s="570" t="s">
        <v>2157</v>
      </c>
      <c r="D284" s="573" t="s">
        <v>750</v>
      </c>
      <c r="E284" s="573" t="s">
        <v>323</v>
      </c>
      <c r="F284" s="570"/>
      <c r="G284" s="570" t="s">
        <v>2151</v>
      </c>
      <c r="H284" s="570" t="s">
        <v>2156</v>
      </c>
      <c r="I284" s="572">
        <v>2016</v>
      </c>
      <c r="J284" s="571">
        <v>5520</v>
      </c>
      <c r="K284" s="571"/>
      <c r="L284" s="570"/>
      <c r="M284"/>
    </row>
    <row r="285" spans="1:13" s="18" customFormat="1" ht="25.5" x14ac:dyDescent="0.25">
      <c r="A285" s="573">
        <f t="shared" si="4"/>
        <v>283</v>
      </c>
      <c r="B285" s="573" t="s">
        <v>289</v>
      </c>
      <c r="C285" s="570" t="s">
        <v>2155</v>
      </c>
      <c r="D285" s="573" t="s">
        <v>750</v>
      </c>
      <c r="E285" s="573" t="s">
        <v>323</v>
      </c>
      <c r="F285" s="570">
        <v>1116210595</v>
      </c>
      <c r="G285" s="570" t="s">
        <v>2147</v>
      </c>
      <c r="H285" s="570" t="s">
        <v>2154</v>
      </c>
      <c r="I285" s="572">
        <v>2016</v>
      </c>
      <c r="J285" s="571">
        <v>800</v>
      </c>
      <c r="K285" s="571"/>
      <c r="L285" s="570"/>
      <c r="M285"/>
    </row>
    <row r="286" spans="1:13" s="18" customFormat="1" ht="25.5" x14ac:dyDescent="0.25">
      <c r="A286" s="573">
        <f t="shared" si="4"/>
        <v>284</v>
      </c>
      <c r="B286" s="573" t="s">
        <v>289</v>
      </c>
      <c r="C286" s="570" t="s">
        <v>2153</v>
      </c>
      <c r="D286" s="573" t="s">
        <v>750</v>
      </c>
      <c r="E286" s="573" t="s">
        <v>323</v>
      </c>
      <c r="F286" s="570" t="s">
        <v>2152</v>
      </c>
      <c r="G286" s="570" t="s">
        <v>2151</v>
      </c>
      <c r="H286" s="570" t="s">
        <v>2150</v>
      </c>
      <c r="I286" s="572">
        <v>2016</v>
      </c>
      <c r="J286" s="571">
        <v>7200</v>
      </c>
      <c r="K286" s="571"/>
      <c r="L286" s="570"/>
      <c r="M286"/>
    </row>
    <row r="287" spans="1:13" s="18" customFormat="1" ht="25.5" x14ac:dyDescent="0.25">
      <c r="A287" s="573">
        <f t="shared" si="4"/>
        <v>285</v>
      </c>
      <c r="B287" s="573" t="s">
        <v>289</v>
      </c>
      <c r="C287" s="570" t="s">
        <v>2149</v>
      </c>
      <c r="D287" s="573" t="s">
        <v>750</v>
      </c>
      <c r="E287" s="573" t="s">
        <v>323</v>
      </c>
      <c r="F287" s="570" t="s">
        <v>2148</v>
      </c>
      <c r="G287" s="570" t="s">
        <v>2147</v>
      </c>
      <c r="H287" s="570" t="s">
        <v>2146</v>
      </c>
      <c r="I287" s="572">
        <v>2016</v>
      </c>
      <c r="J287" s="571">
        <v>1980</v>
      </c>
      <c r="K287" s="571"/>
      <c r="L287" s="570"/>
      <c r="M287"/>
    </row>
    <row r="288" spans="1:13" s="18" customFormat="1" ht="38.25" x14ac:dyDescent="0.25">
      <c r="A288" s="573">
        <f t="shared" si="4"/>
        <v>286</v>
      </c>
      <c r="B288" s="573" t="s">
        <v>289</v>
      </c>
      <c r="C288" s="570" t="s">
        <v>2145</v>
      </c>
      <c r="D288" s="573" t="s">
        <v>750</v>
      </c>
      <c r="E288" s="573" t="s">
        <v>323</v>
      </c>
      <c r="F288" s="570">
        <v>18027537</v>
      </c>
      <c r="G288" s="570" t="s">
        <v>2144</v>
      </c>
      <c r="H288" s="570" t="s">
        <v>2143</v>
      </c>
      <c r="I288" s="572">
        <v>2016</v>
      </c>
      <c r="J288" s="571">
        <v>6000</v>
      </c>
      <c r="K288" s="571"/>
      <c r="L288" s="570"/>
      <c r="M288"/>
    </row>
    <row r="289" spans="1:12" s="133" customFormat="1" ht="25.5" x14ac:dyDescent="0.2">
      <c r="A289" s="566">
        <f t="shared" si="4"/>
        <v>287</v>
      </c>
      <c r="B289" s="566" t="s">
        <v>291</v>
      </c>
      <c r="C289" s="562" t="s">
        <v>1449</v>
      </c>
      <c r="D289" s="566" t="s">
        <v>672</v>
      </c>
      <c r="E289" s="566" t="s">
        <v>703</v>
      </c>
      <c r="F289" s="568" t="s">
        <v>2142</v>
      </c>
      <c r="G289" s="562" t="s">
        <v>2136</v>
      </c>
      <c r="H289" s="562" t="s">
        <v>2141</v>
      </c>
      <c r="I289" s="567" t="s">
        <v>2134</v>
      </c>
      <c r="J289" s="563">
        <v>31805.01</v>
      </c>
      <c r="K289" s="563"/>
      <c r="L289" s="562"/>
    </row>
    <row r="290" spans="1:12" s="133" customFormat="1" ht="25.5" x14ac:dyDescent="0.2">
      <c r="A290" s="566">
        <f t="shared" si="4"/>
        <v>288</v>
      </c>
      <c r="B290" s="566" t="s">
        <v>291</v>
      </c>
      <c r="C290" s="562" t="s">
        <v>1449</v>
      </c>
      <c r="D290" s="566" t="s">
        <v>672</v>
      </c>
      <c r="E290" s="566" t="s">
        <v>703</v>
      </c>
      <c r="F290" s="565" t="s">
        <v>2140</v>
      </c>
      <c r="G290" s="562" t="s">
        <v>1891</v>
      </c>
      <c r="H290" s="562" t="s">
        <v>2139</v>
      </c>
      <c r="I290" s="564" t="s">
        <v>2138</v>
      </c>
      <c r="J290" s="563">
        <v>124449.58</v>
      </c>
      <c r="K290" s="563"/>
      <c r="L290" s="562"/>
    </row>
    <row r="291" spans="1:12" s="133" customFormat="1" ht="25.5" x14ac:dyDescent="0.2">
      <c r="A291" s="566">
        <f t="shared" si="4"/>
        <v>289</v>
      </c>
      <c r="B291" s="566" t="s">
        <v>291</v>
      </c>
      <c r="C291" s="562" t="s">
        <v>709</v>
      </c>
      <c r="D291" s="566" t="s">
        <v>672</v>
      </c>
      <c r="E291" s="566" t="s">
        <v>703</v>
      </c>
      <c r="F291" s="565" t="s">
        <v>2137</v>
      </c>
      <c r="G291" s="562" t="s">
        <v>2136</v>
      </c>
      <c r="H291" s="562" t="s">
        <v>2135</v>
      </c>
      <c r="I291" s="564" t="s">
        <v>2134</v>
      </c>
      <c r="J291" s="563">
        <v>12149</v>
      </c>
      <c r="K291" s="563"/>
      <c r="L291" s="562"/>
    </row>
    <row r="292" spans="1:12" s="133" customFormat="1" ht="38.25" x14ac:dyDescent="0.2">
      <c r="A292" s="566">
        <f t="shared" si="4"/>
        <v>290</v>
      </c>
      <c r="B292" s="566" t="s">
        <v>291</v>
      </c>
      <c r="C292" s="562" t="s">
        <v>709</v>
      </c>
      <c r="D292" s="566" t="s">
        <v>672</v>
      </c>
      <c r="E292" s="566" t="s">
        <v>323</v>
      </c>
      <c r="F292" s="565" t="s">
        <v>2133</v>
      </c>
      <c r="G292" s="562" t="s">
        <v>2129</v>
      </c>
      <c r="H292" s="562" t="s">
        <v>2132</v>
      </c>
      <c r="I292" s="564" t="s">
        <v>2131</v>
      </c>
      <c r="J292" s="563">
        <v>16125</v>
      </c>
      <c r="K292" s="563"/>
      <c r="L292" s="562"/>
    </row>
    <row r="293" spans="1:12" s="133" customFormat="1" ht="25.5" x14ac:dyDescent="0.2">
      <c r="A293" s="566">
        <f t="shared" si="4"/>
        <v>291</v>
      </c>
      <c r="B293" s="566" t="s">
        <v>291</v>
      </c>
      <c r="C293" s="562" t="s">
        <v>709</v>
      </c>
      <c r="D293" s="566" t="s">
        <v>672</v>
      </c>
      <c r="E293" s="566" t="s">
        <v>323</v>
      </c>
      <c r="F293" s="565" t="s">
        <v>2130</v>
      </c>
      <c r="G293" s="562" t="s">
        <v>2129</v>
      </c>
      <c r="H293" s="562" t="s">
        <v>2128</v>
      </c>
      <c r="I293" s="564" t="s">
        <v>711</v>
      </c>
      <c r="J293" s="563">
        <v>25000</v>
      </c>
      <c r="K293" s="563"/>
      <c r="L293" s="562"/>
    </row>
    <row r="294" spans="1:12" s="133" customFormat="1" ht="25.5" x14ac:dyDescent="0.2">
      <c r="A294" s="566">
        <f t="shared" si="4"/>
        <v>292</v>
      </c>
      <c r="B294" s="566" t="s">
        <v>291</v>
      </c>
      <c r="C294" s="562" t="s">
        <v>709</v>
      </c>
      <c r="D294" s="566" t="s">
        <v>672</v>
      </c>
      <c r="E294" s="566" t="s">
        <v>323</v>
      </c>
      <c r="F294" s="565" t="s">
        <v>2127</v>
      </c>
      <c r="G294" s="562" t="s">
        <v>2126</v>
      </c>
      <c r="H294" s="562" t="s">
        <v>2125</v>
      </c>
      <c r="I294" s="564" t="s">
        <v>2124</v>
      </c>
      <c r="J294" s="563">
        <v>69686</v>
      </c>
      <c r="K294" s="563"/>
      <c r="L294" s="562"/>
    </row>
    <row r="295" spans="1:12" s="133" customFormat="1" ht="25.5" x14ac:dyDescent="0.2">
      <c r="A295" s="566">
        <f t="shared" si="4"/>
        <v>293</v>
      </c>
      <c r="B295" s="566" t="s">
        <v>291</v>
      </c>
      <c r="C295" s="562" t="s">
        <v>709</v>
      </c>
      <c r="D295" s="566" t="s">
        <v>672</v>
      </c>
      <c r="E295" s="566" t="s">
        <v>323</v>
      </c>
      <c r="F295" s="565" t="s">
        <v>714</v>
      </c>
      <c r="G295" s="562" t="s">
        <v>1997</v>
      </c>
      <c r="H295" s="562" t="s">
        <v>712</v>
      </c>
      <c r="I295" s="564" t="s">
        <v>711</v>
      </c>
      <c r="J295" s="563">
        <v>5061</v>
      </c>
      <c r="K295" s="563"/>
      <c r="L295" s="562"/>
    </row>
    <row r="296" spans="1:12" s="133" customFormat="1" ht="38.25" x14ac:dyDescent="0.2">
      <c r="A296" s="566">
        <f t="shared" si="4"/>
        <v>294</v>
      </c>
      <c r="B296" s="566" t="s">
        <v>291</v>
      </c>
      <c r="C296" s="562" t="s">
        <v>709</v>
      </c>
      <c r="D296" s="566" t="s">
        <v>672</v>
      </c>
      <c r="E296" s="566" t="s">
        <v>323</v>
      </c>
      <c r="F296" s="565" t="s">
        <v>2123</v>
      </c>
      <c r="G296" s="562" t="s">
        <v>2122</v>
      </c>
      <c r="H296" s="562" t="s">
        <v>2121</v>
      </c>
      <c r="I296" s="564" t="s">
        <v>2061</v>
      </c>
      <c r="J296" s="563">
        <v>14112</v>
      </c>
      <c r="K296" s="563"/>
      <c r="L296" s="562"/>
    </row>
    <row r="297" spans="1:12" s="133" customFormat="1" ht="38.25" x14ac:dyDescent="0.2">
      <c r="A297" s="566">
        <f t="shared" si="4"/>
        <v>295</v>
      </c>
      <c r="B297" s="566" t="s">
        <v>291</v>
      </c>
      <c r="C297" s="562" t="s">
        <v>709</v>
      </c>
      <c r="D297" s="566" t="s">
        <v>672</v>
      </c>
      <c r="E297" s="566" t="s">
        <v>323</v>
      </c>
      <c r="F297" s="565" t="s">
        <v>2120</v>
      </c>
      <c r="G297" s="562" t="s">
        <v>1991</v>
      </c>
      <c r="H297" s="562" t="s">
        <v>2119</v>
      </c>
      <c r="I297" s="564" t="s">
        <v>711</v>
      </c>
      <c r="J297" s="563">
        <v>4750</v>
      </c>
      <c r="K297" s="563"/>
      <c r="L297" s="562"/>
    </row>
    <row r="298" spans="1:12" s="133" customFormat="1" ht="25.5" x14ac:dyDescent="0.2">
      <c r="A298" s="566">
        <f t="shared" si="4"/>
        <v>296</v>
      </c>
      <c r="B298" s="566" t="s">
        <v>291</v>
      </c>
      <c r="C298" s="562" t="s">
        <v>709</v>
      </c>
      <c r="D298" s="566" t="s">
        <v>672</v>
      </c>
      <c r="E298" s="566" t="s">
        <v>323</v>
      </c>
      <c r="F298" s="569" t="s">
        <v>2118</v>
      </c>
      <c r="G298" s="562" t="s">
        <v>1988</v>
      </c>
      <c r="H298" s="562" t="s">
        <v>2117</v>
      </c>
      <c r="I298" s="564" t="s">
        <v>2061</v>
      </c>
      <c r="J298" s="563">
        <v>62798</v>
      </c>
      <c r="K298" s="563"/>
      <c r="L298" s="562"/>
    </row>
    <row r="299" spans="1:12" s="133" customFormat="1" ht="25.5" x14ac:dyDescent="0.2">
      <c r="A299" s="566">
        <f t="shared" si="4"/>
        <v>297</v>
      </c>
      <c r="B299" s="566" t="s">
        <v>291</v>
      </c>
      <c r="C299" s="562" t="s">
        <v>709</v>
      </c>
      <c r="D299" s="566" t="s">
        <v>672</v>
      </c>
      <c r="E299" s="566" t="s">
        <v>323</v>
      </c>
      <c r="F299" s="569" t="s">
        <v>2116</v>
      </c>
      <c r="G299" s="562" t="s">
        <v>2115</v>
      </c>
      <c r="H299" s="562" t="s">
        <v>2114</v>
      </c>
      <c r="I299" s="564" t="s">
        <v>711</v>
      </c>
      <c r="J299" s="563">
        <v>25910</v>
      </c>
      <c r="K299" s="563"/>
      <c r="L299" s="562"/>
    </row>
    <row r="300" spans="1:12" s="133" customFormat="1" ht="38.25" x14ac:dyDescent="0.2">
      <c r="A300" s="566">
        <f t="shared" si="4"/>
        <v>298</v>
      </c>
      <c r="B300" s="566" t="s">
        <v>291</v>
      </c>
      <c r="C300" s="562" t="s">
        <v>709</v>
      </c>
      <c r="D300" s="566" t="s">
        <v>672</v>
      </c>
      <c r="E300" s="566" t="s">
        <v>323</v>
      </c>
      <c r="F300" s="569" t="s">
        <v>2113</v>
      </c>
      <c r="G300" s="562" t="s">
        <v>2112</v>
      </c>
      <c r="H300" s="562" t="s">
        <v>2111</v>
      </c>
      <c r="I300" s="564" t="s">
        <v>2110</v>
      </c>
      <c r="J300" s="563">
        <v>15489</v>
      </c>
      <c r="K300" s="563"/>
      <c r="L300" s="562"/>
    </row>
    <row r="301" spans="1:12" s="133" customFormat="1" ht="25.5" x14ac:dyDescent="0.2">
      <c r="A301" s="566">
        <f t="shared" si="4"/>
        <v>299</v>
      </c>
      <c r="B301" s="566" t="s">
        <v>291</v>
      </c>
      <c r="C301" s="562" t="s">
        <v>709</v>
      </c>
      <c r="D301" s="566" t="s">
        <v>672</v>
      </c>
      <c r="E301" s="566" t="s">
        <v>323</v>
      </c>
      <c r="F301" s="569" t="s">
        <v>2109</v>
      </c>
      <c r="G301" s="562" t="s">
        <v>2108</v>
      </c>
      <c r="H301" s="562" t="s">
        <v>2107</v>
      </c>
      <c r="I301" s="564" t="s">
        <v>2106</v>
      </c>
      <c r="J301" s="563">
        <v>23500</v>
      </c>
      <c r="K301" s="563"/>
      <c r="L301" s="562"/>
    </row>
    <row r="302" spans="1:12" s="133" customFormat="1" ht="25.5" x14ac:dyDescent="0.2">
      <c r="A302" s="566">
        <f t="shared" si="4"/>
        <v>300</v>
      </c>
      <c r="B302" s="566" t="s">
        <v>291</v>
      </c>
      <c r="C302" s="562" t="s">
        <v>709</v>
      </c>
      <c r="D302" s="566" t="s">
        <v>672</v>
      </c>
      <c r="E302" s="566" t="s">
        <v>323</v>
      </c>
      <c r="F302" s="569" t="s">
        <v>2105</v>
      </c>
      <c r="G302" s="562" t="s">
        <v>2104</v>
      </c>
      <c r="H302" s="562" t="s">
        <v>2103</v>
      </c>
      <c r="I302" s="564" t="s">
        <v>711</v>
      </c>
      <c r="J302" s="563">
        <v>34611</v>
      </c>
      <c r="K302" s="563"/>
      <c r="L302" s="562"/>
    </row>
    <row r="303" spans="1:12" s="133" customFormat="1" ht="38.25" x14ac:dyDescent="0.2">
      <c r="A303" s="566">
        <f t="shared" si="4"/>
        <v>301</v>
      </c>
      <c r="B303" s="566" t="s">
        <v>291</v>
      </c>
      <c r="C303" s="562" t="s">
        <v>709</v>
      </c>
      <c r="D303" s="566" t="s">
        <v>672</v>
      </c>
      <c r="E303" s="566" t="s">
        <v>323</v>
      </c>
      <c r="F303" s="569" t="s">
        <v>2102</v>
      </c>
      <c r="G303" s="562" t="s">
        <v>1958</v>
      </c>
      <c r="H303" s="562" t="s">
        <v>2101</v>
      </c>
      <c r="I303" s="564" t="s">
        <v>2031</v>
      </c>
      <c r="J303" s="563">
        <v>25000</v>
      </c>
      <c r="K303" s="563"/>
      <c r="L303" s="562"/>
    </row>
    <row r="304" spans="1:12" s="133" customFormat="1" ht="25.5" x14ac:dyDescent="0.2">
      <c r="A304" s="566">
        <f t="shared" si="4"/>
        <v>302</v>
      </c>
      <c r="B304" s="566" t="s">
        <v>291</v>
      </c>
      <c r="C304" s="562" t="s">
        <v>709</v>
      </c>
      <c r="D304" s="566" t="s">
        <v>672</v>
      </c>
      <c r="E304" s="566" t="s">
        <v>323</v>
      </c>
      <c r="F304" s="569" t="s">
        <v>2100</v>
      </c>
      <c r="G304" s="562" t="s">
        <v>2099</v>
      </c>
      <c r="H304" s="562" t="s">
        <v>2098</v>
      </c>
      <c r="I304" s="564" t="s">
        <v>2097</v>
      </c>
      <c r="J304" s="563">
        <v>33973</v>
      </c>
      <c r="K304" s="563"/>
      <c r="L304" s="562"/>
    </row>
    <row r="305" spans="1:12" s="133" customFormat="1" ht="25.5" x14ac:dyDescent="0.2">
      <c r="A305" s="566">
        <f t="shared" si="4"/>
        <v>303</v>
      </c>
      <c r="B305" s="566" t="s">
        <v>291</v>
      </c>
      <c r="C305" s="562" t="s">
        <v>709</v>
      </c>
      <c r="D305" s="566" t="s">
        <v>672</v>
      </c>
      <c r="E305" s="566" t="s">
        <v>323</v>
      </c>
      <c r="F305" s="569" t="s">
        <v>2096</v>
      </c>
      <c r="G305" s="562" t="s">
        <v>2095</v>
      </c>
      <c r="H305" s="562" t="s">
        <v>2094</v>
      </c>
      <c r="I305" s="564" t="s">
        <v>2027</v>
      </c>
      <c r="J305" s="563">
        <v>19600</v>
      </c>
      <c r="K305" s="563"/>
      <c r="L305" s="562"/>
    </row>
    <row r="306" spans="1:12" s="133" customFormat="1" ht="25.5" x14ac:dyDescent="0.2">
      <c r="A306" s="566">
        <f t="shared" si="4"/>
        <v>304</v>
      </c>
      <c r="B306" s="566" t="s">
        <v>291</v>
      </c>
      <c r="C306" s="562" t="s">
        <v>709</v>
      </c>
      <c r="D306" s="566" t="s">
        <v>672</v>
      </c>
      <c r="E306" s="566" t="s">
        <v>323</v>
      </c>
      <c r="F306" s="569" t="s">
        <v>2093</v>
      </c>
      <c r="G306" s="562" t="s">
        <v>1946</v>
      </c>
      <c r="H306" s="562" t="s">
        <v>2092</v>
      </c>
      <c r="I306" s="564" t="s">
        <v>711</v>
      </c>
      <c r="J306" s="563">
        <v>2800</v>
      </c>
      <c r="K306" s="563"/>
      <c r="L306" s="562"/>
    </row>
    <row r="307" spans="1:12" s="133" customFormat="1" ht="51" x14ac:dyDescent="0.2">
      <c r="A307" s="566">
        <f t="shared" si="4"/>
        <v>305</v>
      </c>
      <c r="B307" s="566" t="s">
        <v>291</v>
      </c>
      <c r="C307" s="562" t="s">
        <v>709</v>
      </c>
      <c r="D307" s="566" t="s">
        <v>672</v>
      </c>
      <c r="E307" s="566" t="s">
        <v>323</v>
      </c>
      <c r="F307" s="569" t="s">
        <v>2091</v>
      </c>
      <c r="G307" s="562" t="s">
        <v>1946</v>
      </c>
      <c r="H307" s="562" t="s">
        <v>2090</v>
      </c>
      <c r="I307" s="564" t="s">
        <v>711</v>
      </c>
      <c r="J307" s="563">
        <v>4100</v>
      </c>
      <c r="K307" s="563"/>
      <c r="L307" s="562"/>
    </row>
    <row r="308" spans="1:12" s="133" customFormat="1" ht="25.5" x14ac:dyDescent="0.2">
      <c r="A308" s="566">
        <f t="shared" si="4"/>
        <v>306</v>
      </c>
      <c r="B308" s="566" t="s">
        <v>291</v>
      </c>
      <c r="C308" s="562" t="s">
        <v>709</v>
      </c>
      <c r="D308" s="566" t="s">
        <v>672</v>
      </c>
      <c r="E308" s="566" t="s">
        <v>323</v>
      </c>
      <c r="F308" s="569" t="s">
        <v>2089</v>
      </c>
      <c r="G308" s="562" t="s">
        <v>690</v>
      </c>
      <c r="H308" s="562" t="s">
        <v>2088</v>
      </c>
      <c r="I308" s="564" t="s">
        <v>2040</v>
      </c>
      <c r="J308" s="563">
        <v>21000</v>
      </c>
      <c r="K308" s="563"/>
      <c r="L308" s="562"/>
    </row>
    <row r="309" spans="1:12" s="133" customFormat="1" ht="25.5" x14ac:dyDescent="0.2">
      <c r="A309" s="566">
        <f t="shared" si="4"/>
        <v>307</v>
      </c>
      <c r="B309" s="566" t="s">
        <v>291</v>
      </c>
      <c r="C309" s="562" t="s">
        <v>709</v>
      </c>
      <c r="D309" s="566" t="s">
        <v>672</v>
      </c>
      <c r="E309" s="566" t="s">
        <v>323</v>
      </c>
      <c r="F309" s="569" t="s">
        <v>2087</v>
      </c>
      <c r="G309" s="562" t="s">
        <v>2086</v>
      </c>
      <c r="H309" s="562" t="s">
        <v>2085</v>
      </c>
      <c r="I309" s="564" t="s">
        <v>2031</v>
      </c>
      <c r="J309" s="563">
        <v>6250</v>
      </c>
      <c r="K309" s="563"/>
      <c r="L309" s="562"/>
    </row>
    <row r="310" spans="1:12" s="133" customFormat="1" ht="25.5" x14ac:dyDescent="0.2">
      <c r="A310" s="566">
        <f t="shared" si="4"/>
        <v>308</v>
      </c>
      <c r="B310" s="566" t="s">
        <v>291</v>
      </c>
      <c r="C310" s="562" t="s">
        <v>709</v>
      </c>
      <c r="D310" s="566" t="s">
        <v>672</v>
      </c>
      <c r="E310" s="566" t="s">
        <v>323</v>
      </c>
      <c r="F310" s="569" t="s">
        <v>2084</v>
      </c>
      <c r="G310" s="562" t="s">
        <v>2083</v>
      </c>
      <c r="H310" s="562" t="s">
        <v>2082</v>
      </c>
      <c r="I310" s="564" t="s">
        <v>2040</v>
      </c>
      <c r="J310" s="563">
        <v>15225</v>
      </c>
      <c r="K310" s="563"/>
      <c r="L310" s="562"/>
    </row>
    <row r="311" spans="1:12" s="133" customFormat="1" ht="25.5" x14ac:dyDescent="0.2">
      <c r="A311" s="566">
        <f t="shared" si="4"/>
        <v>309</v>
      </c>
      <c r="B311" s="566" t="s">
        <v>291</v>
      </c>
      <c r="C311" s="562" t="s">
        <v>709</v>
      </c>
      <c r="D311" s="566" t="s">
        <v>672</v>
      </c>
      <c r="E311" s="566" t="s">
        <v>323</v>
      </c>
      <c r="F311" s="569" t="s">
        <v>2081</v>
      </c>
      <c r="G311" s="562" t="s">
        <v>2080</v>
      </c>
      <c r="H311" s="562" t="s">
        <v>2079</v>
      </c>
      <c r="I311" s="564" t="s">
        <v>711</v>
      </c>
      <c r="J311" s="563">
        <v>19426</v>
      </c>
      <c r="K311" s="563"/>
      <c r="L311" s="562"/>
    </row>
    <row r="312" spans="1:12" s="133" customFormat="1" ht="25.5" x14ac:dyDescent="0.2">
      <c r="A312" s="566">
        <f t="shared" si="4"/>
        <v>310</v>
      </c>
      <c r="B312" s="566" t="s">
        <v>291</v>
      </c>
      <c r="C312" s="562" t="s">
        <v>709</v>
      </c>
      <c r="D312" s="566" t="s">
        <v>672</v>
      </c>
      <c r="E312" s="566" t="s">
        <v>323</v>
      </c>
      <c r="F312" s="569" t="s">
        <v>2078</v>
      </c>
      <c r="G312" s="562" t="s">
        <v>2077</v>
      </c>
      <c r="H312" s="562" t="s">
        <v>2076</v>
      </c>
      <c r="I312" s="564" t="s">
        <v>711</v>
      </c>
      <c r="J312" s="563">
        <v>3505</v>
      </c>
      <c r="K312" s="563"/>
      <c r="L312" s="562"/>
    </row>
    <row r="313" spans="1:12" s="133" customFormat="1" ht="25.5" x14ac:dyDescent="0.2">
      <c r="A313" s="566">
        <f t="shared" si="4"/>
        <v>311</v>
      </c>
      <c r="B313" s="566" t="s">
        <v>291</v>
      </c>
      <c r="C313" s="562" t="s">
        <v>709</v>
      </c>
      <c r="D313" s="566" t="s">
        <v>672</v>
      </c>
      <c r="E313" s="566" t="s">
        <v>323</v>
      </c>
      <c r="F313" s="569" t="s">
        <v>2075</v>
      </c>
      <c r="G313" s="562" t="s">
        <v>2074</v>
      </c>
      <c r="H313" s="562" t="s">
        <v>2073</v>
      </c>
      <c r="I313" s="564" t="s">
        <v>711</v>
      </c>
      <c r="J313" s="563">
        <v>15193</v>
      </c>
      <c r="K313" s="563"/>
      <c r="L313" s="562"/>
    </row>
    <row r="314" spans="1:12" s="133" customFormat="1" ht="38.25" x14ac:dyDescent="0.2">
      <c r="A314" s="566">
        <f t="shared" si="4"/>
        <v>312</v>
      </c>
      <c r="B314" s="566" t="s">
        <v>291</v>
      </c>
      <c r="C314" s="562" t="s">
        <v>709</v>
      </c>
      <c r="D314" s="566" t="s">
        <v>672</v>
      </c>
      <c r="E314" s="566" t="s">
        <v>323</v>
      </c>
      <c r="F314" s="569" t="s">
        <v>2072</v>
      </c>
      <c r="G314" s="562" t="s">
        <v>2069</v>
      </c>
      <c r="H314" s="562" t="s">
        <v>2071</v>
      </c>
      <c r="I314" s="564" t="s">
        <v>705</v>
      </c>
      <c r="J314" s="563">
        <v>3080</v>
      </c>
      <c r="K314" s="563"/>
      <c r="L314" s="562"/>
    </row>
    <row r="315" spans="1:12" s="133" customFormat="1" ht="25.5" x14ac:dyDescent="0.2">
      <c r="A315" s="566">
        <f t="shared" si="4"/>
        <v>313</v>
      </c>
      <c r="B315" s="566" t="s">
        <v>291</v>
      </c>
      <c r="C315" s="562" t="s">
        <v>709</v>
      </c>
      <c r="D315" s="566" t="s">
        <v>672</v>
      </c>
      <c r="E315" s="566" t="s">
        <v>323</v>
      </c>
      <c r="F315" s="569" t="s">
        <v>2070</v>
      </c>
      <c r="G315" s="562" t="s">
        <v>2069</v>
      </c>
      <c r="H315" s="562" t="s">
        <v>2068</v>
      </c>
      <c r="I315" s="564" t="s">
        <v>2019</v>
      </c>
      <c r="J315" s="563">
        <v>7369</v>
      </c>
      <c r="K315" s="563"/>
      <c r="L315" s="562"/>
    </row>
    <row r="316" spans="1:12" s="133" customFormat="1" ht="25.5" x14ac:dyDescent="0.2">
      <c r="A316" s="566">
        <f t="shared" si="4"/>
        <v>314</v>
      </c>
      <c r="B316" s="566" t="s">
        <v>291</v>
      </c>
      <c r="C316" s="562" t="s">
        <v>709</v>
      </c>
      <c r="D316" s="566" t="s">
        <v>672</v>
      </c>
      <c r="E316" s="566" t="s">
        <v>323</v>
      </c>
      <c r="F316" s="569" t="s">
        <v>2067</v>
      </c>
      <c r="G316" s="562" t="s">
        <v>2066</v>
      </c>
      <c r="H316" s="562" t="s">
        <v>2065</v>
      </c>
      <c r="I316" s="564" t="s">
        <v>2031</v>
      </c>
      <c r="J316" s="563">
        <v>66302</v>
      </c>
      <c r="K316" s="563"/>
      <c r="L316" s="562"/>
    </row>
    <row r="317" spans="1:12" s="133" customFormat="1" ht="25.5" x14ac:dyDescent="0.2">
      <c r="A317" s="566">
        <f t="shared" si="4"/>
        <v>315</v>
      </c>
      <c r="B317" s="566" t="s">
        <v>291</v>
      </c>
      <c r="C317" s="562" t="s">
        <v>709</v>
      </c>
      <c r="D317" s="566" t="s">
        <v>672</v>
      </c>
      <c r="E317" s="566" t="s">
        <v>323</v>
      </c>
      <c r="F317" s="569" t="s">
        <v>2064</v>
      </c>
      <c r="G317" s="562" t="s">
        <v>2063</v>
      </c>
      <c r="H317" s="562" t="s">
        <v>2062</v>
      </c>
      <c r="I317" s="564" t="s">
        <v>2061</v>
      </c>
      <c r="J317" s="563">
        <v>45990</v>
      </c>
      <c r="K317" s="563"/>
      <c r="L317" s="562"/>
    </row>
    <row r="318" spans="1:12" s="133" customFormat="1" ht="38.25" x14ac:dyDescent="0.2">
      <c r="A318" s="566">
        <f t="shared" si="4"/>
        <v>316</v>
      </c>
      <c r="B318" s="566" t="s">
        <v>291</v>
      </c>
      <c r="C318" s="562" t="s">
        <v>709</v>
      </c>
      <c r="D318" s="566" t="s">
        <v>672</v>
      </c>
      <c r="E318" s="566" t="s">
        <v>323</v>
      </c>
      <c r="F318" s="569" t="s">
        <v>2060</v>
      </c>
      <c r="G318" s="562" t="s">
        <v>2055</v>
      </c>
      <c r="H318" s="562" t="s">
        <v>2059</v>
      </c>
      <c r="I318" s="564" t="s">
        <v>2040</v>
      </c>
      <c r="J318" s="563">
        <v>7500</v>
      </c>
      <c r="K318" s="563"/>
      <c r="L318" s="562"/>
    </row>
    <row r="319" spans="1:12" s="133" customFormat="1" ht="25.5" x14ac:dyDescent="0.2">
      <c r="A319" s="566">
        <f t="shared" si="4"/>
        <v>317</v>
      </c>
      <c r="B319" s="566" t="s">
        <v>291</v>
      </c>
      <c r="C319" s="562" t="s">
        <v>709</v>
      </c>
      <c r="D319" s="566" t="s">
        <v>672</v>
      </c>
      <c r="E319" s="566" t="s">
        <v>323</v>
      </c>
      <c r="F319" s="569" t="s">
        <v>2058</v>
      </c>
      <c r="G319" s="562" t="s">
        <v>2055</v>
      </c>
      <c r="H319" s="562" t="s">
        <v>2057</v>
      </c>
      <c r="I319" s="564" t="s">
        <v>2031</v>
      </c>
      <c r="J319" s="563">
        <v>12805</v>
      </c>
      <c r="K319" s="563"/>
      <c r="L319" s="562"/>
    </row>
    <row r="320" spans="1:12" s="133" customFormat="1" ht="25.5" x14ac:dyDescent="0.2">
      <c r="A320" s="566">
        <f t="shared" si="4"/>
        <v>318</v>
      </c>
      <c r="B320" s="566" t="s">
        <v>291</v>
      </c>
      <c r="C320" s="562" t="s">
        <v>709</v>
      </c>
      <c r="D320" s="566" t="s">
        <v>672</v>
      </c>
      <c r="E320" s="566" t="s">
        <v>323</v>
      </c>
      <c r="F320" s="569" t="s">
        <v>2056</v>
      </c>
      <c r="G320" s="562" t="s">
        <v>2055</v>
      </c>
      <c r="H320" s="562" t="s">
        <v>2054</v>
      </c>
      <c r="I320" s="564" t="s">
        <v>2019</v>
      </c>
      <c r="J320" s="563">
        <v>63106</v>
      </c>
      <c r="K320" s="563"/>
      <c r="L320" s="562"/>
    </row>
    <row r="321" spans="1:12" s="133" customFormat="1" ht="51" x14ac:dyDescent="0.2">
      <c r="A321" s="566">
        <f t="shared" si="4"/>
        <v>319</v>
      </c>
      <c r="B321" s="566" t="s">
        <v>291</v>
      </c>
      <c r="C321" s="562" t="s">
        <v>709</v>
      </c>
      <c r="D321" s="566" t="s">
        <v>672</v>
      </c>
      <c r="E321" s="566" t="s">
        <v>323</v>
      </c>
      <c r="F321" s="569" t="s">
        <v>2053</v>
      </c>
      <c r="G321" s="562" t="s">
        <v>2052</v>
      </c>
      <c r="H321" s="562" t="s">
        <v>2051</v>
      </c>
      <c r="I321" s="564" t="s">
        <v>705</v>
      </c>
      <c r="J321" s="563">
        <v>42463</v>
      </c>
      <c r="K321" s="563"/>
      <c r="L321" s="562"/>
    </row>
    <row r="322" spans="1:12" s="133" customFormat="1" ht="25.5" x14ac:dyDescent="0.2">
      <c r="A322" s="566">
        <f t="shared" si="4"/>
        <v>320</v>
      </c>
      <c r="B322" s="566" t="s">
        <v>291</v>
      </c>
      <c r="C322" s="562" t="s">
        <v>709</v>
      </c>
      <c r="D322" s="566" t="s">
        <v>672</v>
      </c>
      <c r="E322" s="566" t="s">
        <v>323</v>
      </c>
      <c r="F322" s="569" t="s">
        <v>2050</v>
      </c>
      <c r="G322" s="562" t="s">
        <v>1906</v>
      </c>
      <c r="H322" s="562" t="s">
        <v>2049</v>
      </c>
      <c r="I322" s="564" t="s">
        <v>2031</v>
      </c>
      <c r="J322" s="563">
        <v>41917</v>
      </c>
      <c r="K322" s="563"/>
      <c r="L322" s="562"/>
    </row>
    <row r="323" spans="1:12" s="133" customFormat="1" ht="25.5" x14ac:dyDescent="0.2">
      <c r="A323" s="566">
        <f t="shared" si="4"/>
        <v>321</v>
      </c>
      <c r="B323" s="566" t="s">
        <v>291</v>
      </c>
      <c r="C323" s="562" t="s">
        <v>709</v>
      </c>
      <c r="D323" s="566" t="s">
        <v>672</v>
      </c>
      <c r="E323" s="566" t="s">
        <v>323</v>
      </c>
      <c r="F323" s="569" t="s">
        <v>2048</v>
      </c>
      <c r="G323" s="562" t="s">
        <v>1903</v>
      </c>
      <c r="H323" s="562" t="s">
        <v>2047</v>
      </c>
      <c r="I323" s="564" t="s">
        <v>2031</v>
      </c>
      <c r="J323" s="563">
        <v>70000</v>
      </c>
      <c r="K323" s="563"/>
      <c r="L323" s="562"/>
    </row>
    <row r="324" spans="1:12" s="133" customFormat="1" ht="51" x14ac:dyDescent="0.2">
      <c r="A324" s="566">
        <f t="shared" ref="A324:A387" si="5">A323+1</f>
        <v>322</v>
      </c>
      <c r="B324" s="566" t="s">
        <v>291</v>
      </c>
      <c r="C324" s="562" t="s">
        <v>709</v>
      </c>
      <c r="D324" s="566" t="s">
        <v>672</v>
      </c>
      <c r="E324" s="566" t="s">
        <v>323</v>
      </c>
      <c r="F324" s="569" t="s">
        <v>2046</v>
      </c>
      <c r="G324" s="562" t="s">
        <v>1900</v>
      </c>
      <c r="H324" s="562" t="s">
        <v>2045</v>
      </c>
      <c r="I324" s="564" t="s">
        <v>711</v>
      </c>
      <c r="J324" s="563">
        <v>31052</v>
      </c>
      <c r="K324" s="563"/>
      <c r="L324" s="562"/>
    </row>
    <row r="325" spans="1:12" s="133" customFormat="1" ht="25.5" x14ac:dyDescent="0.2">
      <c r="A325" s="566">
        <f t="shared" si="5"/>
        <v>323</v>
      </c>
      <c r="B325" s="566" t="s">
        <v>291</v>
      </c>
      <c r="C325" s="562" t="s">
        <v>709</v>
      </c>
      <c r="D325" s="566" t="s">
        <v>672</v>
      </c>
      <c r="E325" s="566" t="s">
        <v>323</v>
      </c>
      <c r="F325" s="569" t="s">
        <v>2044</v>
      </c>
      <c r="G325" s="562" t="s">
        <v>1894</v>
      </c>
      <c r="H325" s="562" t="s">
        <v>2043</v>
      </c>
      <c r="I325" s="564" t="s">
        <v>2031</v>
      </c>
      <c r="J325" s="563">
        <v>21632</v>
      </c>
      <c r="K325" s="563"/>
      <c r="L325" s="562"/>
    </row>
    <row r="326" spans="1:12" s="133" customFormat="1" ht="51" x14ac:dyDescent="0.2">
      <c r="A326" s="566">
        <f t="shared" si="5"/>
        <v>324</v>
      </c>
      <c r="B326" s="566" t="s">
        <v>291</v>
      </c>
      <c r="C326" s="562" t="s">
        <v>709</v>
      </c>
      <c r="D326" s="566" t="s">
        <v>672</v>
      </c>
      <c r="E326" s="566" t="s">
        <v>323</v>
      </c>
      <c r="F326" s="569" t="s">
        <v>2042</v>
      </c>
      <c r="G326" s="562" t="s">
        <v>694</v>
      </c>
      <c r="H326" s="562" t="s">
        <v>2041</v>
      </c>
      <c r="I326" s="564" t="s">
        <v>2040</v>
      </c>
      <c r="J326" s="563">
        <v>30246</v>
      </c>
      <c r="K326" s="563"/>
      <c r="L326" s="562"/>
    </row>
    <row r="327" spans="1:12" s="133" customFormat="1" ht="25.5" x14ac:dyDescent="0.2">
      <c r="A327" s="566">
        <f t="shared" si="5"/>
        <v>325</v>
      </c>
      <c r="B327" s="566" t="s">
        <v>291</v>
      </c>
      <c r="C327" s="562" t="s">
        <v>709</v>
      </c>
      <c r="D327" s="566" t="s">
        <v>672</v>
      </c>
      <c r="E327" s="566" t="s">
        <v>323</v>
      </c>
      <c r="F327" s="569" t="s">
        <v>2039</v>
      </c>
      <c r="G327" s="562" t="s">
        <v>1891</v>
      </c>
      <c r="H327" s="562" t="s">
        <v>2038</v>
      </c>
      <c r="I327" s="564" t="s">
        <v>711</v>
      </c>
      <c r="J327" s="563">
        <v>26402</v>
      </c>
      <c r="K327" s="563"/>
      <c r="L327" s="562"/>
    </row>
    <row r="328" spans="1:12" s="133" customFormat="1" ht="38.25" x14ac:dyDescent="0.2">
      <c r="A328" s="566">
        <f t="shared" si="5"/>
        <v>326</v>
      </c>
      <c r="B328" s="566" t="s">
        <v>291</v>
      </c>
      <c r="C328" s="562" t="s">
        <v>709</v>
      </c>
      <c r="D328" s="566" t="s">
        <v>672</v>
      </c>
      <c r="E328" s="566" t="s">
        <v>323</v>
      </c>
      <c r="F328" s="569" t="s">
        <v>2037</v>
      </c>
      <c r="G328" s="562" t="s">
        <v>1884</v>
      </c>
      <c r="H328" s="562" t="s">
        <v>2036</v>
      </c>
      <c r="I328" s="564" t="s">
        <v>711</v>
      </c>
      <c r="J328" s="563">
        <v>25000</v>
      </c>
      <c r="K328" s="563"/>
      <c r="L328" s="562"/>
    </row>
    <row r="329" spans="1:12" s="133" customFormat="1" ht="25.5" x14ac:dyDescent="0.2">
      <c r="A329" s="566">
        <f t="shared" si="5"/>
        <v>327</v>
      </c>
      <c r="B329" s="566" t="s">
        <v>291</v>
      </c>
      <c r="C329" s="562" t="s">
        <v>709</v>
      </c>
      <c r="D329" s="566" t="s">
        <v>672</v>
      </c>
      <c r="E329" s="566" t="s">
        <v>323</v>
      </c>
      <c r="F329" s="569" t="s">
        <v>2035</v>
      </c>
      <c r="G329" s="562" t="s">
        <v>1881</v>
      </c>
      <c r="H329" s="562" t="s">
        <v>2034</v>
      </c>
      <c r="I329" s="564" t="s">
        <v>711</v>
      </c>
      <c r="J329" s="563">
        <v>31208</v>
      </c>
      <c r="K329" s="563"/>
      <c r="L329" s="562"/>
    </row>
    <row r="330" spans="1:12" s="133" customFormat="1" ht="25.5" x14ac:dyDescent="0.2">
      <c r="A330" s="566">
        <f t="shared" si="5"/>
        <v>328</v>
      </c>
      <c r="B330" s="566" t="s">
        <v>291</v>
      </c>
      <c r="C330" s="562" t="s">
        <v>709</v>
      </c>
      <c r="D330" s="566" t="s">
        <v>672</v>
      </c>
      <c r="E330" s="566" t="s">
        <v>323</v>
      </c>
      <c r="F330" s="569" t="s">
        <v>2033</v>
      </c>
      <c r="G330" s="562" t="s">
        <v>1864</v>
      </c>
      <c r="H330" s="562" t="s">
        <v>2032</v>
      </c>
      <c r="I330" s="564" t="s">
        <v>2031</v>
      </c>
      <c r="J330" s="563">
        <v>65583</v>
      </c>
      <c r="K330" s="563"/>
      <c r="L330" s="562"/>
    </row>
    <row r="331" spans="1:12" s="133" customFormat="1" ht="25.5" x14ac:dyDescent="0.2">
      <c r="A331" s="566">
        <f t="shared" si="5"/>
        <v>329</v>
      </c>
      <c r="B331" s="566" t="s">
        <v>291</v>
      </c>
      <c r="C331" s="562" t="s">
        <v>709</v>
      </c>
      <c r="D331" s="566" t="s">
        <v>672</v>
      </c>
      <c r="E331" s="566" t="s">
        <v>323</v>
      </c>
      <c r="F331" s="569" t="s">
        <v>2030</v>
      </c>
      <c r="G331" s="562" t="s">
        <v>2029</v>
      </c>
      <c r="H331" s="562" t="s">
        <v>2028</v>
      </c>
      <c r="I331" s="564" t="s">
        <v>2027</v>
      </c>
      <c r="J331" s="563">
        <v>7258</v>
      </c>
      <c r="K331" s="563"/>
      <c r="L331" s="562"/>
    </row>
    <row r="332" spans="1:12" s="133" customFormat="1" ht="25.5" x14ac:dyDescent="0.2">
      <c r="A332" s="566">
        <f t="shared" si="5"/>
        <v>330</v>
      </c>
      <c r="B332" s="566" t="s">
        <v>291</v>
      </c>
      <c r="C332" s="562" t="s">
        <v>709</v>
      </c>
      <c r="D332" s="566" t="s">
        <v>672</v>
      </c>
      <c r="E332" s="566" t="s">
        <v>323</v>
      </c>
      <c r="F332" s="569" t="s">
        <v>2026</v>
      </c>
      <c r="G332" s="562" t="s">
        <v>1841</v>
      </c>
      <c r="H332" s="562" t="s">
        <v>2025</v>
      </c>
      <c r="I332" s="564" t="s">
        <v>711</v>
      </c>
      <c r="J332" s="563">
        <v>4764</v>
      </c>
      <c r="K332" s="563"/>
      <c r="L332" s="562"/>
    </row>
    <row r="333" spans="1:12" s="133" customFormat="1" ht="25.5" x14ac:dyDescent="0.2">
      <c r="A333" s="566">
        <f t="shared" si="5"/>
        <v>331</v>
      </c>
      <c r="B333" s="566" t="s">
        <v>291</v>
      </c>
      <c r="C333" s="562" t="s">
        <v>704</v>
      </c>
      <c r="D333" s="566" t="s">
        <v>672</v>
      </c>
      <c r="E333" s="566" t="s">
        <v>703</v>
      </c>
      <c r="F333" s="565" t="s">
        <v>2024</v>
      </c>
      <c r="G333" s="562" t="s">
        <v>1881</v>
      </c>
      <c r="H333" s="562" t="s">
        <v>2023</v>
      </c>
      <c r="I333" s="564" t="s">
        <v>2022</v>
      </c>
      <c r="J333" s="563">
        <v>305257.96000000002</v>
      </c>
      <c r="K333" s="563"/>
      <c r="L333" s="562"/>
    </row>
    <row r="334" spans="1:12" s="133" customFormat="1" ht="51" x14ac:dyDescent="0.2">
      <c r="A334" s="566">
        <f t="shared" si="5"/>
        <v>332</v>
      </c>
      <c r="B334" s="566" t="s">
        <v>291</v>
      </c>
      <c r="C334" s="562" t="s">
        <v>2001</v>
      </c>
      <c r="D334" s="566" t="s">
        <v>672</v>
      </c>
      <c r="E334" s="566" t="s">
        <v>323</v>
      </c>
      <c r="F334" s="565" t="s">
        <v>2021</v>
      </c>
      <c r="G334" s="562" t="s">
        <v>1894</v>
      </c>
      <c r="H334" s="562" t="s">
        <v>2020</v>
      </c>
      <c r="I334" s="564" t="s">
        <v>2019</v>
      </c>
      <c r="J334" s="563">
        <v>100000</v>
      </c>
      <c r="K334" s="563"/>
      <c r="L334" s="562"/>
    </row>
    <row r="335" spans="1:12" s="133" customFormat="1" ht="25.5" x14ac:dyDescent="0.2">
      <c r="A335" s="566">
        <f t="shared" si="5"/>
        <v>333</v>
      </c>
      <c r="B335" s="566" t="s">
        <v>291</v>
      </c>
      <c r="C335" s="562" t="s">
        <v>2018</v>
      </c>
      <c r="D335" s="566" t="s">
        <v>672</v>
      </c>
      <c r="E335" s="566" t="s">
        <v>703</v>
      </c>
      <c r="F335" s="568" t="s">
        <v>2017</v>
      </c>
      <c r="G335" s="562" t="s">
        <v>2016</v>
      </c>
      <c r="H335" s="562" t="s">
        <v>2015</v>
      </c>
      <c r="I335" s="564" t="s">
        <v>2014</v>
      </c>
      <c r="J335" s="563"/>
      <c r="K335" s="563">
        <v>9002.02</v>
      </c>
      <c r="L335" s="562"/>
    </row>
    <row r="336" spans="1:12" s="133" customFormat="1" ht="25.5" x14ac:dyDescent="0.2">
      <c r="A336" s="566">
        <f t="shared" si="5"/>
        <v>334</v>
      </c>
      <c r="B336" s="566" t="s">
        <v>291</v>
      </c>
      <c r="C336" s="562" t="s">
        <v>814</v>
      </c>
      <c r="D336" s="566" t="s">
        <v>672</v>
      </c>
      <c r="E336" s="566" t="s">
        <v>323</v>
      </c>
      <c r="F336" s="565" t="s">
        <v>2013</v>
      </c>
      <c r="G336" s="562" t="s">
        <v>2012</v>
      </c>
      <c r="H336" s="562" t="s">
        <v>2011</v>
      </c>
      <c r="I336" s="564" t="s">
        <v>2010</v>
      </c>
      <c r="J336" s="563">
        <v>3659</v>
      </c>
      <c r="K336" s="563"/>
      <c r="L336" s="562"/>
    </row>
    <row r="337" spans="1:12" s="133" customFormat="1" ht="38.25" x14ac:dyDescent="0.2">
      <c r="A337" s="566">
        <f t="shared" si="5"/>
        <v>335</v>
      </c>
      <c r="B337" s="566" t="s">
        <v>291</v>
      </c>
      <c r="C337" s="562" t="s">
        <v>814</v>
      </c>
      <c r="D337" s="566" t="s">
        <v>672</v>
      </c>
      <c r="E337" s="566" t="s">
        <v>323</v>
      </c>
      <c r="F337" s="565" t="s">
        <v>2009</v>
      </c>
      <c r="G337" s="562" t="s">
        <v>2008</v>
      </c>
      <c r="H337" s="562" t="s">
        <v>2007</v>
      </c>
      <c r="I337" s="564" t="s">
        <v>2006</v>
      </c>
      <c r="J337" s="563">
        <v>3158</v>
      </c>
      <c r="K337" s="563"/>
      <c r="L337" s="562"/>
    </row>
    <row r="338" spans="1:12" s="133" customFormat="1" ht="25.5" x14ac:dyDescent="0.2">
      <c r="A338" s="566">
        <f t="shared" si="5"/>
        <v>336</v>
      </c>
      <c r="B338" s="566" t="s">
        <v>291</v>
      </c>
      <c r="C338" s="562" t="s">
        <v>814</v>
      </c>
      <c r="D338" s="566" t="s">
        <v>672</v>
      </c>
      <c r="E338" s="566" t="s">
        <v>323</v>
      </c>
      <c r="F338" s="568" t="s">
        <v>2005</v>
      </c>
      <c r="G338" s="562" t="s">
        <v>2004</v>
      </c>
      <c r="H338" s="562" t="s">
        <v>2003</v>
      </c>
      <c r="I338" s="567" t="s">
        <v>715</v>
      </c>
      <c r="J338" s="563">
        <v>484</v>
      </c>
      <c r="K338" s="563"/>
      <c r="L338" s="562"/>
    </row>
    <row r="339" spans="1:12" s="133" customFormat="1" ht="25.5" x14ac:dyDescent="0.2">
      <c r="A339" s="566">
        <f t="shared" si="5"/>
        <v>337</v>
      </c>
      <c r="B339" s="566" t="s">
        <v>291</v>
      </c>
      <c r="C339" s="562" t="s">
        <v>2001</v>
      </c>
      <c r="D339" s="566" t="s">
        <v>672</v>
      </c>
      <c r="E339" s="566" t="s">
        <v>323</v>
      </c>
      <c r="F339" s="565"/>
      <c r="G339" s="562" t="s">
        <v>1900</v>
      </c>
      <c r="H339" s="562" t="s">
        <v>2002</v>
      </c>
      <c r="I339" s="564" t="s">
        <v>1999</v>
      </c>
      <c r="J339" s="563">
        <v>54880</v>
      </c>
      <c r="K339" s="563"/>
      <c r="L339" s="562"/>
    </row>
    <row r="340" spans="1:12" s="133" customFormat="1" ht="25.5" x14ac:dyDescent="0.2">
      <c r="A340" s="566">
        <f t="shared" si="5"/>
        <v>338</v>
      </c>
      <c r="B340" s="566" t="s">
        <v>291</v>
      </c>
      <c r="C340" s="562" t="s">
        <v>2001</v>
      </c>
      <c r="D340" s="566" t="s">
        <v>672</v>
      </c>
      <c r="E340" s="566" t="s">
        <v>323</v>
      </c>
      <c r="F340" s="565"/>
      <c r="G340" s="562" t="s">
        <v>694</v>
      </c>
      <c r="H340" s="562" t="s">
        <v>2000</v>
      </c>
      <c r="I340" s="564" t="s">
        <v>1999</v>
      </c>
      <c r="J340" s="563">
        <v>27437</v>
      </c>
      <c r="K340" s="563"/>
      <c r="L340" s="562"/>
    </row>
    <row r="341" spans="1:12" s="133" customFormat="1" ht="38.25" x14ac:dyDescent="0.2">
      <c r="A341" s="566">
        <f t="shared" si="5"/>
        <v>339</v>
      </c>
      <c r="B341" s="566" t="s">
        <v>291</v>
      </c>
      <c r="C341" s="562" t="s">
        <v>719</v>
      </c>
      <c r="D341" s="566" t="s">
        <v>672</v>
      </c>
      <c r="E341" s="566" t="s">
        <v>323</v>
      </c>
      <c r="F341" s="565" t="s">
        <v>1998</v>
      </c>
      <c r="G341" s="562" t="s">
        <v>1997</v>
      </c>
      <c r="H341" s="562" t="s">
        <v>1996</v>
      </c>
      <c r="I341" s="564" t="s">
        <v>1927</v>
      </c>
      <c r="J341" s="563">
        <v>9772</v>
      </c>
      <c r="K341" s="563"/>
      <c r="L341" s="562"/>
    </row>
    <row r="342" spans="1:12" s="133" customFormat="1" ht="25.5" x14ac:dyDescent="0.2">
      <c r="A342" s="566">
        <f t="shared" si="5"/>
        <v>340</v>
      </c>
      <c r="B342" s="566" t="s">
        <v>291</v>
      </c>
      <c r="C342" s="562" t="s">
        <v>719</v>
      </c>
      <c r="D342" s="566" t="s">
        <v>672</v>
      </c>
      <c r="E342" s="566" t="s">
        <v>323</v>
      </c>
      <c r="F342" s="565" t="s">
        <v>1995</v>
      </c>
      <c r="G342" s="562" t="s">
        <v>1994</v>
      </c>
      <c r="H342" s="562" t="s">
        <v>1993</v>
      </c>
      <c r="I342" s="564" t="s">
        <v>1862</v>
      </c>
      <c r="J342" s="563">
        <v>19500</v>
      </c>
      <c r="K342" s="563"/>
      <c r="L342" s="562"/>
    </row>
    <row r="343" spans="1:12" s="133" customFormat="1" ht="63.75" x14ac:dyDescent="0.2">
      <c r="A343" s="566">
        <f t="shared" si="5"/>
        <v>341</v>
      </c>
      <c r="B343" s="566" t="s">
        <v>291</v>
      </c>
      <c r="C343" s="562" t="s">
        <v>719</v>
      </c>
      <c r="D343" s="566" t="s">
        <v>672</v>
      </c>
      <c r="E343" s="566" t="s">
        <v>323</v>
      </c>
      <c r="F343" s="565" t="s">
        <v>1992</v>
      </c>
      <c r="G343" s="562" t="s">
        <v>1991</v>
      </c>
      <c r="H343" s="562" t="s">
        <v>1990</v>
      </c>
      <c r="I343" s="564" t="s">
        <v>1862</v>
      </c>
      <c r="J343" s="563">
        <v>13475</v>
      </c>
      <c r="K343" s="563"/>
      <c r="L343" s="562"/>
    </row>
    <row r="344" spans="1:12" s="133" customFormat="1" ht="25.5" x14ac:dyDescent="0.2">
      <c r="A344" s="566">
        <f t="shared" si="5"/>
        <v>342</v>
      </c>
      <c r="B344" s="566" t="s">
        <v>291</v>
      </c>
      <c r="C344" s="562" t="s">
        <v>719</v>
      </c>
      <c r="D344" s="566" t="s">
        <v>672</v>
      </c>
      <c r="E344" s="566" t="s">
        <v>323</v>
      </c>
      <c r="F344" s="565" t="s">
        <v>1989</v>
      </c>
      <c r="G344" s="562" t="s">
        <v>1988</v>
      </c>
      <c r="H344" s="562" t="s">
        <v>1987</v>
      </c>
      <c r="I344" s="564" t="s">
        <v>1862</v>
      </c>
      <c r="J344" s="563">
        <v>7834</v>
      </c>
      <c r="K344" s="563"/>
      <c r="L344" s="562"/>
    </row>
    <row r="345" spans="1:12" s="133" customFormat="1" ht="25.5" x14ac:dyDescent="0.2">
      <c r="A345" s="566">
        <f t="shared" si="5"/>
        <v>343</v>
      </c>
      <c r="B345" s="566" t="s">
        <v>291</v>
      </c>
      <c r="C345" s="562" t="s">
        <v>719</v>
      </c>
      <c r="D345" s="566" t="s">
        <v>672</v>
      </c>
      <c r="E345" s="566" t="s">
        <v>323</v>
      </c>
      <c r="F345" s="565" t="s">
        <v>1986</v>
      </c>
      <c r="G345" s="562" t="s">
        <v>1985</v>
      </c>
      <c r="H345" s="562" t="s">
        <v>1984</v>
      </c>
      <c r="I345" s="564" t="s">
        <v>1862</v>
      </c>
      <c r="J345" s="563">
        <v>6406</v>
      </c>
      <c r="K345" s="563"/>
      <c r="L345" s="562"/>
    </row>
    <row r="346" spans="1:12" s="133" customFormat="1" ht="51" x14ac:dyDescent="0.2">
      <c r="A346" s="566">
        <f t="shared" si="5"/>
        <v>344</v>
      </c>
      <c r="B346" s="566" t="s">
        <v>291</v>
      </c>
      <c r="C346" s="562" t="s">
        <v>719</v>
      </c>
      <c r="D346" s="566" t="s">
        <v>672</v>
      </c>
      <c r="E346" s="566" t="s">
        <v>323</v>
      </c>
      <c r="F346" s="565" t="s">
        <v>1983</v>
      </c>
      <c r="G346" s="562" t="s">
        <v>1982</v>
      </c>
      <c r="H346" s="562" t="s">
        <v>1981</v>
      </c>
      <c r="I346" s="564" t="s">
        <v>1862</v>
      </c>
      <c r="J346" s="563">
        <v>6967</v>
      </c>
      <c r="K346" s="563"/>
      <c r="L346" s="562"/>
    </row>
    <row r="347" spans="1:12" s="133" customFormat="1" ht="25.5" x14ac:dyDescent="0.2">
      <c r="A347" s="566">
        <f t="shared" si="5"/>
        <v>345</v>
      </c>
      <c r="B347" s="566" t="s">
        <v>291</v>
      </c>
      <c r="C347" s="562" t="s">
        <v>719</v>
      </c>
      <c r="D347" s="566" t="s">
        <v>672</v>
      </c>
      <c r="E347" s="566" t="s">
        <v>323</v>
      </c>
      <c r="F347" s="565" t="s">
        <v>1980</v>
      </c>
      <c r="G347" s="562" t="s">
        <v>1979</v>
      </c>
      <c r="H347" s="562" t="s">
        <v>1978</v>
      </c>
      <c r="I347" s="564" t="s">
        <v>1866</v>
      </c>
      <c r="J347" s="563">
        <v>8327</v>
      </c>
      <c r="K347" s="563"/>
      <c r="L347" s="562"/>
    </row>
    <row r="348" spans="1:12" s="133" customFormat="1" ht="25.5" x14ac:dyDescent="0.2">
      <c r="A348" s="566">
        <f t="shared" si="5"/>
        <v>346</v>
      </c>
      <c r="B348" s="566" t="s">
        <v>291</v>
      </c>
      <c r="C348" s="562" t="s">
        <v>719</v>
      </c>
      <c r="D348" s="566" t="s">
        <v>672</v>
      </c>
      <c r="E348" s="566" t="s">
        <v>323</v>
      </c>
      <c r="F348" s="565" t="s">
        <v>1977</v>
      </c>
      <c r="G348" s="562" t="s">
        <v>1976</v>
      </c>
      <c r="H348" s="562" t="s">
        <v>1975</v>
      </c>
      <c r="I348" s="564" t="s">
        <v>1839</v>
      </c>
      <c r="J348" s="563">
        <v>12955</v>
      </c>
      <c r="K348" s="563"/>
      <c r="L348" s="562"/>
    </row>
    <row r="349" spans="1:12" s="133" customFormat="1" ht="51" x14ac:dyDescent="0.2">
      <c r="A349" s="566">
        <f t="shared" si="5"/>
        <v>347</v>
      </c>
      <c r="B349" s="566" t="s">
        <v>291</v>
      </c>
      <c r="C349" s="562" t="s">
        <v>719</v>
      </c>
      <c r="D349" s="566" t="s">
        <v>672</v>
      </c>
      <c r="E349" s="566" t="s">
        <v>323</v>
      </c>
      <c r="F349" s="565" t="s">
        <v>1974</v>
      </c>
      <c r="G349" s="562" t="s">
        <v>1973</v>
      </c>
      <c r="H349" s="562" t="s">
        <v>1972</v>
      </c>
      <c r="I349" s="564" t="s">
        <v>1879</v>
      </c>
      <c r="J349" s="563">
        <v>5698</v>
      </c>
      <c r="K349" s="563"/>
      <c r="L349" s="562"/>
    </row>
    <row r="350" spans="1:12" s="133" customFormat="1" ht="25.5" x14ac:dyDescent="0.2">
      <c r="A350" s="566">
        <f t="shared" si="5"/>
        <v>348</v>
      </c>
      <c r="B350" s="566" t="s">
        <v>291</v>
      </c>
      <c r="C350" s="562" t="s">
        <v>719</v>
      </c>
      <c r="D350" s="566" t="s">
        <v>672</v>
      </c>
      <c r="E350" s="566" t="s">
        <v>323</v>
      </c>
      <c r="F350" s="565" t="s">
        <v>1971</v>
      </c>
      <c r="G350" s="562" t="s">
        <v>1970</v>
      </c>
      <c r="H350" s="562" t="s">
        <v>1969</v>
      </c>
      <c r="I350" s="564" t="s">
        <v>1846</v>
      </c>
      <c r="J350" s="563">
        <v>14794</v>
      </c>
      <c r="K350" s="563"/>
      <c r="L350" s="562"/>
    </row>
    <row r="351" spans="1:12" s="133" customFormat="1" ht="25.5" x14ac:dyDescent="0.2">
      <c r="A351" s="566">
        <f t="shared" si="5"/>
        <v>349</v>
      </c>
      <c r="B351" s="566" t="s">
        <v>291</v>
      </c>
      <c r="C351" s="562" t="s">
        <v>719</v>
      </c>
      <c r="D351" s="566" t="s">
        <v>672</v>
      </c>
      <c r="E351" s="566" t="s">
        <v>323</v>
      </c>
      <c r="F351" s="565" t="s">
        <v>1968</v>
      </c>
      <c r="G351" s="562" t="s">
        <v>1967</v>
      </c>
      <c r="H351" s="562" t="s">
        <v>1966</v>
      </c>
      <c r="I351" s="564" t="s">
        <v>1866</v>
      </c>
      <c r="J351" s="563">
        <v>11707</v>
      </c>
      <c r="K351" s="563"/>
      <c r="L351" s="562"/>
    </row>
    <row r="352" spans="1:12" s="133" customFormat="1" ht="51" x14ac:dyDescent="0.2">
      <c r="A352" s="566">
        <f t="shared" si="5"/>
        <v>350</v>
      </c>
      <c r="B352" s="566" t="s">
        <v>291</v>
      </c>
      <c r="C352" s="562" t="s">
        <v>719</v>
      </c>
      <c r="D352" s="566" t="s">
        <v>672</v>
      </c>
      <c r="E352" s="566" t="s">
        <v>323</v>
      </c>
      <c r="F352" s="565" t="s">
        <v>1965</v>
      </c>
      <c r="G352" s="562" t="s">
        <v>1964</v>
      </c>
      <c r="H352" s="562" t="s">
        <v>1963</v>
      </c>
      <c r="I352" s="564" t="s">
        <v>1866</v>
      </c>
      <c r="J352" s="563">
        <v>3756</v>
      </c>
      <c r="K352" s="563"/>
      <c r="L352" s="562"/>
    </row>
    <row r="353" spans="1:12" s="133" customFormat="1" ht="25.5" x14ac:dyDescent="0.2">
      <c r="A353" s="566">
        <f t="shared" si="5"/>
        <v>351</v>
      </c>
      <c r="B353" s="566" t="s">
        <v>291</v>
      </c>
      <c r="C353" s="562" t="s">
        <v>719</v>
      </c>
      <c r="D353" s="566" t="s">
        <v>672</v>
      </c>
      <c r="E353" s="566" t="s">
        <v>323</v>
      </c>
      <c r="F353" s="565" t="s">
        <v>1962</v>
      </c>
      <c r="G353" s="562" t="s">
        <v>1961</v>
      </c>
      <c r="H353" s="562" t="s">
        <v>1960</v>
      </c>
      <c r="I353" s="564" t="s">
        <v>1879</v>
      </c>
      <c r="J353" s="563">
        <v>16473</v>
      </c>
      <c r="K353" s="563"/>
      <c r="L353" s="562"/>
    </row>
    <row r="354" spans="1:12" s="133" customFormat="1" ht="38.25" x14ac:dyDescent="0.2">
      <c r="A354" s="566">
        <f t="shared" si="5"/>
        <v>352</v>
      </c>
      <c r="B354" s="566" t="s">
        <v>291</v>
      </c>
      <c r="C354" s="562" t="s">
        <v>719</v>
      </c>
      <c r="D354" s="566" t="s">
        <v>672</v>
      </c>
      <c r="E354" s="566" t="s">
        <v>323</v>
      </c>
      <c r="F354" s="565" t="s">
        <v>1959</v>
      </c>
      <c r="G354" s="562" t="s">
        <v>1958</v>
      </c>
      <c r="H354" s="562" t="s">
        <v>1957</v>
      </c>
      <c r="I354" s="564" t="s">
        <v>1850</v>
      </c>
      <c r="J354" s="563">
        <v>18003</v>
      </c>
      <c r="K354" s="563"/>
      <c r="L354" s="562"/>
    </row>
    <row r="355" spans="1:12" s="133" customFormat="1" ht="38.25" x14ac:dyDescent="0.2">
      <c r="A355" s="566">
        <f t="shared" si="5"/>
        <v>353</v>
      </c>
      <c r="B355" s="566" t="s">
        <v>291</v>
      </c>
      <c r="C355" s="562" t="s">
        <v>719</v>
      </c>
      <c r="D355" s="566" t="s">
        <v>672</v>
      </c>
      <c r="E355" s="566" t="s">
        <v>323</v>
      </c>
      <c r="F355" s="565" t="s">
        <v>1956</v>
      </c>
      <c r="G355" s="562" t="s">
        <v>1955</v>
      </c>
      <c r="H355" s="562" t="s">
        <v>1954</v>
      </c>
      <c r="I355" s="564" t="s">
        <v>1866</v>
      </c>
      <c r="J355" s="563">
        <v>13384</v>
      </c>
      <c r="K355" s="563"/>
      <c r="L355" s="562"/>
    </row>
    <row r="356" spans="1:12" s="133" customFormat="1" ht="38.25" x14ac:dyDescent="0.2">
      <c r="A356" s="566">
        <f t="shared" si="5"/>
        <v>354</v>
      </c>
      <c r="B356" s="566" t="s">
        <v>291</v>
      </c>
      <c r="C356" s="562" t="s">
        <v>719</v>
      </c>
      <c r="D356" s="566" t="s">
        <v>672</v>
      </c>
      <c r="E356" s="566" t="s">
        <v>323</v>
      </c>
      <c r="F356" s="565" t="s">
        <v>1953</v>
      </c>
      <c r="G356" s="562" t="s">
        <v>1952</v>
      </c>
      <c r="H356" s="562" t="s">
        <v>1951</v>
      </c>
      <c r="I356" s="564" t="s">
        <v>1862</v>
      </c>
      <c r="J356" s="563">
        <v>1146</v>
      </c>
      <c r="K356" s="563"/>
      <c r="L356" s="562"/>
    </row>
    <row r="357" spans="1:12" s="133" customFormat="1" ht="38.25" x14ac:dyDescent="0.2">
      <c r="A357" s="566">
        <f t="shared" si="5"/>
        <v>355</v>
      </c>
      <c r="B357" s="566" t="s">
        <v>291</v>
      </c>
      <c r="C357" s="562" t="s">
        <v>719</v>
      </c>
      <c r="D357" s="566" t="s">
        <v>672</v>
      </c>
      <c r="E357" s="566" t="s">
        <v>323</v>
      </c>
      <c r="F357" s="565" t="s">
        <v>1950</v>
      </c>
      <c r="G357" s="562" t="s">
        <v>1949</v>
      </c>
      <c r="H357" s="562" t="s">
        <v>1948</v>
      </c>
      <c r="I357" s="564" t="s">
        <v>1879</v>
      </c>
      <c r="J357" s="563">
        <v>12605</v>
      </c>
      <c r="K357" s="563"/>
      <c r="L357" s="562"/>
    </row>
    <row r="358" spans="1:12" s="133" customFormat="1" ht="25.5" x14ac:dyDescent="0.2">
      <c r="A358" s="566">
        <f t="shared" si="5"/>
        <v>356</v>
      </c>
      <c r="B358" s="566" t="s">
        <v>291</v>
      </c>
      <c r="C358" s="562" t="s">
        <v>719</v>
      </c>
      <c r="D358" s="566" t="s">
        <v>672</v>
      </c>
      <c r="E358" s="566" t="s">
        <v>323</v>
      </c>
      <c r="F358" s="565" t="s">
        <v>1947</v>
      </c>
      <c r="G358" s="562" t="s">
        <v>1946</v>
      </c>
      <c r="H358" s="562" t="s">
        <v>1945</v>
      </c>
      <c r="I358" s="564" t="s">
        <v>1850</v>
      </c>
      <c r="J358" s="563">
        <v>7239</v>
      </c>
      <c r="K358" s="563"/>
      <c r="L358" s="562"/>
    </row>
    <row r="359" spans="1:12" s="133" customFormat="1" ht="25.5" x14ac:dyDescent="0.2">
      <c r="A359" s="566">
        <f t="shared" si="5"/>
        <v>357</v>
      </c>
      <c r="B359" s="566" t="s">
        <v>291</v>
      </c>
      <c r="C359" s="562" t="s">
        <v>719</v>
      </c>
      <c r="D359" s="566" t="s">
        <v>672</v>
      </c>
      <c r="E359" s="566" t="s">
        <v>323</v>
      </c>
      <c r="F359" s="565" t="s">
        <v>1944</v>
      </c>
      <c r="G359" s="562" t="s">
        <v>690</v>
      </c>
      <c r="H359" s="562" t="s">
        <v>1943</v>
      </c>
      <c r="I359" s="564" t="s">
        <v>1846</v>
      </c>
      <c r="J359" s="563">
        <v>17716</v>
      </c>
      <c r="K359" s="563"/>
      <c r="L359" s="562"/>
    </row>
    <row r="360" spans="1:12" s="133" customFormat="1" ht="38.25" x14ac:dyDescent="0.2">
      <c r="A360" s="566">
        <f t="shared" si="5"/>
        <v>358</v>
      </c>
      <c r="B360" s="566" t="s">
        <v>291</v>
      </c>
      <c r="C360" s="562" t="s">
        <v>719</v>
      </c>
      <c r="D360" s="566" t="s">
        <v>672</v>
      </c>
      <c r="E360" s="566" t="s">
        <v>323</v>
      </c>
      <c r="F360" s="565" t="s">
        <v>1942</v>
      </c>
      <c r="G360" s="562" t="s">
        <v>1941</v>
      </c>
      <c r="H360" s="562" t="s">
        <v>1940</v>
      </c>
      <c r="I360" s="564" t="s">
        <v>1846</v>
      </c>
      <c r="J360" s="563">
        <v>8643</v>
      </c>
      <c r="K360" s="563"/>
      <c r="L360" s="562"/>
    </row>
    <row r="361" spans="1:12" s="133" customFormat="1" ht="38.25" x14ac:dyDescent="0.2">
      <c r="A361" s="566">
        <f t="shared" si="5"/>
        <v>359</v>
      </c>
      <c r="B361" s="566" t="s">
        <v>291</v>
      </c>
      <c r="C361" s="562" t="s">
        <v>719</v>
      </c>
      <c r="D361" s="566" t="s">
        <v>672</v>
      </c>
      <c r="E361" s="566" t="s">
        <v>323</v>
      </c>
      <c r="F361" s="565" t="s">
        <v>1939</v>
      </c>
      <c r="G361" s="562" t="s">
        <v>1938</v>
      </c>
      <c r="H361" s="562" t="s">
        <v>1937</v>
      </c>
      <c r="I361" s="564" t="s">
        <v>1866</v>
      </c>
      <c r="J361" s="563">
        <v>8969</v>
      </c>
      <c r="K361" s="563"/>
      <c r="L361" s="562"/>
    </row>
    <row r="362" spans="1:12" s="133" customFormat="1" ht="38.25" x14ac:dyDescent="0.2">
      <c r="A362" s="566">
        <f t="shared" si="5"/>
        <v>360</v>
      </c>
      <c r="B362" s="566" t="s">
        <v>291</v>
      </c>
      <c r="C362" s="562" t="s">
        <v>719</v>
      </c>
      <c r="D362" s="566" t="s">
        <v>672</v>
      </c>
      <c r="E362" s="566" t="s">
        <v>323</v>
      </c>
      <c r="F362" s="565" t="s">
        <v>1936</v>
      </c>
      <c r="G362" s="562" t="s">
        <v>1935</v>
      </c>
      <c r="H362" s="562" t="s">
        <v>1934</v>
      </c>
      <c r="I362" s="564" t="s">
        <v>1850</v>
      </c>
      <c r="J362" s="563">
        <v>3120</v>
      </c>
      <c r="K362" s="563"/>
      <c r="L362" s="562"/>
    </row>
    <row r="363" spans="1:12" s="133" customFormat="1" ht="25.5" x14ac:dyDescent="0.2">
      <c r="A363" s="566">
        <f t="shared" si="5"/>
        <v>361</v>
      </c>
      <c r="B363" s="566" t="s">
        <v>291</v>
      </c>
      <c r="C363" s="562" t="s">
        <v>719</v>
      </c>
      <c r="D363" s="566" t="s">
        <v>672</v>
      </c>
      <c r="E363" s="566" t="s">
        <v>323</v>
      </c>
      <c r="F363" s="565" t="s">
        <v>1933</v>
      </c>
      <c r="G363" s="562" t="s">
        <v>1932</v>
      </c>
      <c r="H363" s="562" t="s">
        <v>1931</v>
      </c>
      <c r="I363" s="564" t="s">
        <v>1850</v>
      </c>
      <c r="J363" s="563">
        <v>3607</v>
      </c>
      <c r="K363" s="563"/>
      <c r="L363" s="562"/>
    </row>
    <row r="364" spans="1:12" s="133" customFormat="1" ht="25.5" x14ac:dyDescent="0.2">
      <c r="A364" s="566">
        <f t="shared" si="5"/>
        <v>362</v>
      </c>
      <c r="B364" s="566" t="s">
        <v>291</v>
      </c>
      <c r="C364" s="562" t="s">
        <v>719</v>
      </c>
      <c r="D364" s="566" t="s">
        <v>672</v>
      </c>
      <c r="E364" s="566" t="s">
        <v>323</v>
      </c>
      <c r="F364" s="565" t="s">
        <v>1930</v>
      </c>
      <c r="G364" s="562" t="s">
        <v>1929</v>
      </c>
      <c r="H364" s="562" t="s">
        <v>1928</v>
      </c>
      <c r="I364" s="564" t="s">
        <v>1927</v>
      </c>
      <c r="J364" s="563">
        <v>6806</v>
      </c>
      <c r="K364" s="563"/>
      <c r="L364" s="562"/>
    </row>
    <row r="365" spans="1:12" s="133" customFormat="1" ht="38.25" x14ac:dyDescent="0.2">
      <c r="A365" s="566">
        <f t="shared" si="5"/>
        <v>363</v>
      </c>
      <c r="B365" s="566" t="s">
        <v>291</v>
      </c>
      <c r="C365" s="562" t="s">
        <v>719</v>
      </c>
      <c r="D365" s="566" t="s">
        <v>672</v>
      </c>
      <c r="E365" s="566" t="s">
        <v>323</v>
      </c>
      <c r="F365" s="565" t="s">
        <v>1926</v>
      </c>
      <c r="G365" s="562" t="s">
        <v>1925</v>
      </c>
      <c r="H365" s="562" t="s">
        <v>1924</v>
      </c>
      <c r="I365" s="564" t="s">
        <v>1866</v>
      </c>
      <c r="J365" s="563">
        <v>4977</v>
      </c>
      <c r="K365" s="563"/>
      <c r="L365" s="562"/>
    </row>
    <row r="366" spans="1:12" s="133" customFormat="1" ht="51" x14ac:dyDescent="0.2">
      <c r="A366" s="566">
        <f t="shared" si="5"/>
        <v>364</v>
      </c>
      <c r="B366" s="566" t="s">
        <v>291</v>
      </c>
      <c r="C366" s="562" t="s">
        <v>719</v>
      </c>
      <c r="D366" s="566" t="s">
        <v>672</v>
      </c>
      <c r="E366" s="566" t="s">
        <v>323</v>
      </c>
      <c r="F366" s="565" t="s">
        <v>1923</v>
      </c>
      <c r="G366" s="562" t="s">
        <v>1922</v>
      </c>
      <c r="H366" s="562" t="s">
        <v>1921</v>
      </c>
      <c r="I366" s="564" t="s">
        <v>1846</v>
      </c>
      <c r="J366" s="563">
        <v>8447</v>
      </c>
      <c r="K366" s="563"/>
      <c r="L366" s="562"/>
    </row>
    <row r="367" spans="1:12" s="133" customFormat="1" ht="38.25" x14ac:dyDescent="0.2">
      <c r="A367" s="566">
        <f t="shared" si="5"/>
        <v>365</v>
      </c>
      <c r="B367" s="566" t="s">
        <v>291</v>
      </c>
      <c r="C367" s="562" t="s">
        <v>719</v>
      </c>
      <c r="D367" s="566" t="s">
        <v>672</v>
      </c>
      <c r="E367" s="566" t="s">
        <v>323</v>
      </c>
      <c r="F367" s="565" t="s">
        <v>1920</v>
      </c>
      <c r="G367" s="562" t="s">
        <v>1919</v>
      </c>
      <c r="H367" s="562" t="s">
        <v>1918</v>
      </c>
      <c r="I367" s="564" t="s">
        <v>1846</v>
      </c>
      <c r="J367" s="563">
        <v>12508</v>
      </c>
      <c r="K367" s="563"/>
      <c r="L367" s="562"/>
    </row>
    <row r="368" spans="1:12" s="133" customFormat="1" ht="25.5" x14ac:dyDescent="0.2">
      <c r="A368" s="566">
        <f t="shared" si="5"/>
        <v>366</v>
      </c>
      <c r="B368" s="566" t="s">
        <v>291</v>
      </c>
      <c r="C368" s="562" t="s">
        <v>719</v>
      </c>
      <c r="D368" s="566" t="s">
        <v>672</v>
      </c>
      <c r="E368" s="566" t="s">
        <v>323</v>
      </c>
      <c r="F368" s="565" t="s">
        <v>1917</v>
      </c>
      <c r="G368" s="562" t="s">
        <v>1916</v>
      </c>
      <c r="H368" s="562" t="s">
        <v>1915</v>
      </c>
      <c r="I368" s="564" t="s">
        <v>1914</v>
      </c>
      <c r="J368" s="563">
        <v>9813</v>
      </c>
      <c r="K368" s="563"/>
      <c r="L368" s="562"/>
    </row>
    <row r="369" spans="1:12" s="133" customFormat="1" ht="25.5" x14ac:dyDescent="0.2">
      <c r="A369" s="566">
        <f t="shared" si="5"/>
        <v>367</v>
      </c>
      <c r="B369" s="566" t="s">
        <v>291</v>
      </c>
      <c r="C369" s="562" t="s">
        <v>719</v>
      </c>
      <c r="D369" s="566" t="s">
        <v>672</v>
      </c>
      <c r="E369" s="566" t="s">
        <v>323</v>
      </c>
      <c r="F369" s="565" t="s">
        <v>1913</v>
      </c>
      <c r="G369" s="562" t="s">
        <v>1912</v>
      </c>
      <c r="H369" s="562" t="s">
        <v>1911</v>
      </c>
      <c r="I369" s="564" t="s">
        <v>1879</v>
      </c>
      <c r="J369" s="563">
        <v>9307</v>
      </c>
      <c r="K369" s="563"/>
      <c r="L369" s="562"/>
    </row>
    <row r="370" spans="1:12" s="133" customFormat="1" ht="51" x14ac:dyDescent="0.2">
      <c r="A370" s="566">
        <f t="shared" si="5"/>
        <v>368</v>
      </c>
      <c r="B370" s="566" t="s">
        <v>291</v>
      </c>
      <c r="C370" s="562" t="s">
        <v>719</v>
      </c>
      <c r="D370" s="566" t="s">
        <v>672</v>
      </c>
      <c r="E370" s="566" t="s">
        <v>323</v>
      </c>
      <c r="F370" s="565" t="s">
        <v>1910</v>
      </c>
      <c r="G370" s="562" t="s">
        <v>1909</v>
      </c>
      <c r="H370" s="562" t="s">
        <v>1908</v>
      </c>
      <c r="I370" s="564" t="s">
        <v>1846</v>
      </c>
      <c r="J370" s="563">
        <v>11719</v>
      </c>
      <c r="K370" s="563"/>
      <c r="L370" s="562"/>
    </row>
    <row r="371" spans="1:12" s="133" customFormat="1" ht="25.5" x14ac:dyDescent="0.2">
      <c r="A371" s="566">
        <f t="shared" si="5"/>
        <v>369</v>
      </c>
      <c r="B371" s="566" t="s">
        <v>291</v>
      </c>
      <c r="C371" s="562" t="s">
        <v>719</v>
      </c>
      <c r="D371" s="566" t="s">
        <v>672</v>
      </c>
      <c r="E371" s="566" t="s">
        <v>323</v>
      </c>
      <c r="F371" s="565" t="s">
        <v>1907</v>
      </c>
      <c r="G371" s="562" t="s">
        <v>1906</v>
      </c>
      <c r="H371" s="562" t="s">
        <v>1905</v>
      </c>
      <c r="I371" s="564" t="s">
        <v>1889</v>
      </c>
      <c r="J371" s="563">
        <v>9734</v>
      </c>
      <c r="K371" s="563"/>
      <c r="L371" s="562"/>
    </row>
    <row r="372" spans="1:12" s="133" customFormat="1" ht="38.25" x14ac:dyDescent="0.2">
      <c r="A372" s="566">
        <f t="shared" si="5"/>
        <v>370</v>
      </c>
      <c r="B372" s="566" t="s">
        <v>291</v>
      </c>
      <c r="C372" s="562" t="s">
        <v>719</v>
      </c>
      <c r="D372" s="566" t="s">
        <v>672</v>
      </c>
      <c r="E372" s="566" t="s">
        <v>323</v>
      </c>
      <c r="F372" s="565" t="s">
        <v>1904</v>
      </c>
      <c r="G372" s="562" t="s">
        <v>1903</v>
      </c>
      <c r="H372" s="562" t="s">
        <v>1902</v>
      </c>
      <c r="I372" s="564" t="s">
        <v>1889</v>
      </c>
      <c r="J372" s="563">
        <v>3587</v>
      </c>
      <c r="K372" s="563"/>
      <c r="L372" s="562"/>
    </row>
    <row r="373" spans="1:12" s="133" customFormat="1" ht="38.25" x14ac:dyDescent="0.2">
      <c r="A373" s="566">
        <f t="shared" si="5"/>
        <v>371</v>
      </c>
      <c r="B373" s="566" t="s">
        <v>291</v>
      </c>
      <c r="C373" s="562" t="s">
        <v>719</v>
      </c>
      <c r="D373" s="566" t="s">
        <v>672</v>
      </c>
      <c r="E373" s="566" t="s">
        <v>323</v>
      </c>
      <c r="F373" s="565" t="s">
        <v>1901</v>
      </c>
      <c r="G373" s="562" t="s">
        <v>1900</v>
      </c>
      <c r="H373" s="562" t="s">
        <v>1899</v>
      </c>
      <c r="I373" s="564" t="s">
        <v>1846</v>
      </c>
      <c r="J373" s="563">
        <v>10464</v>
      </c>
      <c r="K373" s="563"/>
      <c r="L373" s="562"/>
    </row>
    <row r="374" spans="1:12" s="133" customFormat="1" ht="25.5" x14ac:dyDescent="0.2">
      <c r="A374" s="566">
        <f t="shared" si="5"/>
        <v>372</v>
      </c>
      <c r="B374" s="566" t="s">
        <v>291</v>
      </c>
      <c r="C374" s="562" t="s">
        <v>719</v>
      </c>
      <c r="D374" s="566" t="s">
        <v>672</v>
      </c>
      <c r="E374" s="566" t="s">
        <v>323</v>
      </c>
      <c r="F374" s="565" t="s">
        <v>1898</v>
      </c>
      <c r="G374" s="562" t="s">
        <v>1897</v>
      </c>
      <c r="H374" s="562" t="s">
        <v>1896</v>
      </c>
      <c r="I374" s="564" t="s">
        <v>1879</v>
      </c>
      <c r="J374" s="563">
        <v>6809</v>
      </c>
      <c r="K374" s="563"/>
      <c r="L374" s="562"/>
    </row>
    <row r="375" spans="1:12" s="133" customFormat="1" ht="38.25" x14ac:dyDescent="0.2">
      <c r="A375" s="566">
        <f t="shared" si="5"/>
        <v>373</v>
      </c>
      <c r="B375" s="566" t="s">
        <v>291</v>
      </c>
      <c r="C375" s="562" t="s">
        <v>719</v>
      </c>
      <c r="D375" s="566" t="s">
        <v>672</v>
      </c>
      <c r="E375" s="566" t="s">
        <v>323</v>
      </c>
      <c r="F375" s="565" t="s">
        <v>1895</v>
      </c>
      <c r="G375" s="562" t="s">
        <v>1894</v>
      </c>
      <c r="H375" s="562" t="s">
        <v>1893</v>
      </c>
      <c r="I375" s="564" t="s">
        <v>1866</v>
      </c>
      <c r="J375" s="563">
        <v>15801</v>
      </c>
      <c r="K375" s="563"/>
      <c r="L375" s="562"/>
    </row>
    <row r="376" spans="1:12" s="133" customFormat="1" ht="25.5" x14ac:dyDescent="0.2">
      <c r="A376" s="566">
        <f t="shared" si="5"/>
        <v>374</v>
      </c>
      <c r="B376" s="566" t="s">
        <v>291</v>
      </c>
      <c r="C376" s="562" t="s">
        <v>719</v>
      </c>
      <c r="D376" s="566" t="s">
        <v>672</v>
      </c>
      <c r="E376" s="566" t="s">
        <v>323</v>
      </c>
      <c r="F376" s="565" t="s">
        <v>1892</v>
      </c>
      <c r="G376" s="562" t="s">
        <v>1891</v>
      </c>
      <c r="H376" s="562" t="s">
        <v>1890</v>
      </c>
      <c r="I376" s="564" t="s">
        <v>1889</v>
      </c>
      <c r="J376" s="563">
        <v>13961</v>
      </c>
      <c r="K376" s="563"/>
      <c r="L376" s="562"/>
    </row>
    <row r="377" spans="1:12" s="133" customFormat="1" ht="25.5" x14ac:dyDescent="0.2">
      <c r="A377" s="566">
        <f t="shared" si="5"/>
        <v>375</v>
      </c>
      <c r="B377" s="566" t="s">
        <v>291</v>
      </c>
      <c r="C377" s="562" t="s">
        <v>719</v>
      </c>
      <c r="D377" s="566" t="s">
        <v>672</v>
      </c>
      <c r="E377" s="566" t="s">
        <v>323</v>
      </c>
      <c r="F377" s="565" t="s">
        <v>1888</v>
      </c>
      <c r="G377" s="562" t="s">
        <v>1887</v>
      </c>
      <c r="H377" s="562" t="s">
        <v>1886</v>
      </c>
      <c r="I377" s="564" t="s">
        <v>1866</v>
      </c>
      <c r="J377" s="563">
        <v>6013</v>
      </c>
      <c r="K377" s="563"/>
      <c r="L377" s="562"/>
    </row>
    <row r="378" spans="1:12" s="133" customFormat="1" ht="38.25" x14ac:dyDescent="0.2">
      <c r="A378" s="566">
        <f t="shared" si="5"/>
        <v>376</v>
      </c>
      <c r="B378" s="566" t="s">
        <v>291</v>
      </c>
      <c r="C378" s="562" t="s">
        <v>719</v>
      </c>
      <c r="D378" s="566" t="s">
        <v>672</v>
      </c>
      <c r="E378" s="566" t="s">
        <v>323</v>
      </c>
      <c r="F378" s="565" t="s">
        <v>1885</v>
      </c>
      <c r="G378" s="562" t="s">
        <v>1884</v>
      </c>
      <c r="H378" s="562" t="s">
        <v>1883</v>
      </c>
      <c r="I378" s="564" t="s">
        <v>1846</v>
      </c>
      <c r="J378" s="563">
        <v>10494</v>
      </c>
      <c r="K378" s="563"/>
      <c r="L378" s="562"/>
    </row>
    <row r="379" spans="1:12" s="133" customFormat="1" ht="25.5" x14ac:dyDescent="0.2">
      <c r="A379" s="566">
        <f t="shared" si="5"/>
        <v>377</v>
      </c>
      <c r="B379" s="566" t="s">
        <v>291</v>
      </c>
      <c r="C379" s="562" t="s">
        <v>719</v>
      </c>
      <c r="D379" s="566" t="s">
        <v>672</v>
      </c>
      <c r="E379" s="566" t="s">
        <v>323</v>
      </c>
      <c r="F379" s="565" t="s">
        <v>1882</v>
      </c>
      <c r="G379" s="562" t="s">
        <v>1881</v>
      </c>
      <c r="H379" s="562" t="s">
        <v>1880</v>
      </c>
      <c r="I379" s="564" t="s">
        <v>1879</v>
      </c>
      <c r="J379" s="563">
        <v>14444</v>
      </c>
      <c r="K379" s="563"/>
      <c r="L379" s="562"/>
    </row>
    <row r="380" spans="1:12" s="133" customFormat="1" ht="25.5" x14ac:dyDescent="0.2">
      <c r="A380" s="566">
        <f t="shared" si="5"/>
        <v>378</v>
      </c>
      <c r="B380" s="566" t="s">
        <v>291</v>
      </c>
      <c r="C380" s="562" t="s">
        <v>719</v>
      </c>
      <c r="D380" s="566" t="s">
        <v>672</v>
      </c>
      <c r="E380" s="566" t="s">
        <v>323</v>
      </c>
      <c r="F380" s="565" t="s">
        <v>1878</v>
      </c>
      <c r="G380" s="562" t="s">
        <v>1877</v>
      </c>
      <c r="H380" s="562" t="s">
        <v>1876</v>
      </c>
      <c r="I380" s="564" t="s">
        <v>1862</v>
      </c>
      <c r="J380" s="563">
        <v>19497</v>
      </c>
      <c r="K380" s="563"/>
      <c r="L380" s="562"/>
    </row>
    <row r="381" spans="1:12" s="133" customFormat="1" ht="38.25" x14ac:dyDescent="0.2">
      <c r="A381" s="566">
        <f t="shared" si="5"/>
        <v>379</v>
      </c>
      <c r="B381" s="566" t="s">
        <v>291</v>
      </c>
      <c r="C381" s="562" t="s">
        <v>719</v>
      </c>
      <c r="D381" s="566" t="s">
        <v>672</v>
      </c>
      <c r="E381" s="566" t="s">
        <v>323</v>
      </c>
      <c r="F381" s="565" t="s">
        <v>1875</v>
      </c>
      <c r="G381" s="562" t="s">
        <v>1874</v>
      </c>
      <c r="H381" s="562" t="s">
        <v>1873</v>
      </c>
      <c r="I381" s="564" t="s">
        <v>1866</v>
      </c>
      <c r="J381" s="563">
        <v>10921</v>
      </c>
      <c r="K381" s="563"/>
      <c r="L381" s="562"/>
    </row>
    <row r="382" spans="1:12" s="133" customFormat="1" ht="25.5" x14ac:dyDescent="0.2">
      <c r="A382" s="566">
        <f t="shared" si="5"/>
        <v>380</v>
      </c>
      <c r="B382" s="566" t="s">
        <v>291</v>
      </c>
      <c r="C382" s="562" t="s">
        <v>719</v>
      </c>
      <c r="D382" s="566" t="s">
        <v>672</v>
      </c>
      <c r="E382" s="566" t="s">
        <v>323</v>
      </c>
      <c r="F382" s="565" t="s">
        <v>1872</v>
      </c>
      <c r="G382" s="562" t="s">
        <v>1871</v>
      </c>
      <c r="H382" s="562" t="s">
        <v>1870</v>
      </c>
      <c r="I382" s="564" t="s">
        <v>1839</v>
      </c>
      <c r="J382" s="563">
        <v>7171</v>
      </c>
      <c r="K382" s="563"/>
      <c r="L382" s="562"/>
    </row>
    <row r="383" spans="1:12" s="133" customFormat="1" ht="38.25" x14ac:dyDescent="0.2">
      <c r="A383" s="566">
        <f t="shared" si="5"/>
        <v>381</v>
      </c>
      <c r="B383" s="566" t="s">
        <v>291</v>
      </c>
      <c r="C383" s="562" t="s">
        <v>719</v>
      </c>
      <c r="D383" s="566" t="s">
        <v>672</v>
      </c>
      <c r="E383" s="566" t="s">
        <v>323</v>
      </c>
      <c r="F383" s="565" t="s">
        <v>1869</v>
      </c>
      <c r="G383" s="562" t="s">
        <v>1868</v>
      </c>
      <c r="H383" s="562" t="s">
        <v>1867</v>
      </c>
      <c r="I383" s="564" t="s">
        <v>1866</v>
      </c>
      <c r="J383" s="563">
        <v>13071</v>
      </c>
      <c r="K383" s="563"/>
      <c r="L383" s="562"/>
    </row>
    <row r="384" spans="1:12" s="133" customFormat="1" ht="25.5" x14ac:dyDescent="0.2">
      <c r="A384" s="566">
        <f t="shared" si="5"/>
        <v>382</v>
      </c>
      <c r="B384" s="566" t="s">
        <v>291</v>
      </c>
      <c r="C384" s="562" t="s">
        <v>719</v>
      </c>
      <c r="D384" s="566" t="s">
        <v>672</v>
      </c>
      <c r="E384" s="566" t="s">
        <v>323</v>
      </c>
      <c r="F384" s="565" t="s">
        <v>1865</v>
      </c>
      <c r="G384" s="562" t="s">
        <v>1864</v>
      </c>
      <c r="H384" s="562" t="s">
        <v>1863</v>
      </c>
      <c r="I384" s="564" t="s">
        <v>1862</v>
      </c>
      <c r="J384" s="563">
        <v>17110</v>
      </c>
      <c r="K384" s="563"/>
      <c r="L384" s="562"/>
    </row>
    <row r="385" spans="1:13" s="133" customFormat="1" ht="25.5" x14ac:dyDescent="0.2">
      <c r="A385" s="566">
        <f t="shared" si="5"/>
        <v>383</v>
      </c>
      <c r="B385" s="566" t="s">
        <v>291</v>
      </c>
      <c r="C385" s="562" t="s">
        <v>719</v>
      </c>
      <c r="D385" s="566" t="s">
        <v>672</v>
      </c>
      <c r="E385" s="566" t="s">
        <v>323</v>
      </c>
      <c r="F385" s="565" t="s">
        <v>1861</v>
      </c>
      <c r="G385" s="562" t="s">
        <v>1858</v>
      </c>
      <c r="H385" s="562" t="s">
        <v>1860</v>
      </c>
      <c r="I385" s="564" t="s">
        <v>1846</v>
      </c>
      <c r="J385" s="563">
        <v>7620</v>
      </c>
      <c r="K385" s="563"/>
      <c r="L385" s="562"/>
    </row>
    <row r="386" spans="1:13" s="133" customFormat="1" ht="25.5" x14ac:dyDescent="0.2">
      <c r="A386" s="566">
        <f t="shared" si="5"/>
        <v>384</v>
      </c>
      <c r="B386" s="566" t="s">
        <v>291</v>
      </c>
      <c r="C386" s="562" t="s">
        <v>719</v>
      </c>
      <c r="D386" s="566" t="s">
        <v>672</v>
      </c>
      <c r="E386" s="566" t="s">
        <v>323</v>
      </c>
      <c r="F386" s="565" t="s">
        <v>1859</v>
      </c>
      <c r="G386" s="562" t="s">
        <v>1858</v>
      </c>
      <c r="H386" s="562" t="s">
        <v>1857</v>
      </c>
      <c r="I386" s="564" t="s">
        <v>1839</v>
      </c>
      <c r="J386" s="563">
        <v>2339</v>
      </c>
      <c r="K386" s="563"/>
      <c r="L386" s="562"/>
    </row>
    <row r="387" spans="1:13" s="133" customFormat="1" ht="38.25" x14ac:dyDescent="0.2">
      <c r="A387" s="566">
        <f t="shared" si="5"/>
        <v>385</v>
      </c>
      <c r="B387" s="566" t="s">
        <v>291</v>
      </c>
      <c r="C387" s="562" t="s">
        <v>719</v>
      </c>
      <c r="D387" s="566" t="s">
        <v>672</v>
      </c>
      <c r="E387" s="566" t="s">
        <v>323</v>
      </c>
      <c r="F387" s="565" t="s">
        <v>1856</v>
      </c>
      <c r="G387" s="562" t="s">
        <v>1855</v>
      </c>
      <c r="H387" s="562" t="s">
        <v>1854</v>
      </c>
      <c r="I387" s="564" t="s">
        <v>1839</v>
      </c>
      <c r="J387" s="563">
        <v>5978</v>
      </c>
      <c r="K387" s="563"/>
      <c r="L387" s="562"/>
    </row>
    <row r="388" spans="1:13" s="133" customFormat="1" ht="38.25" x14ac:dyDescent="0.2">
      <c r="A388" s="566">
        <f t="shared" ref="A388:A451" si="6">A387+1</f>
        <v>386</v>
      </c>
      <c r="B388" s="566" t="s">
        <v>291</v>
      </c>
      <c r="C388" s="562" t="s">
        <v>719</v>
      </c>
      <c r="D388" s="566" t="s">
        <v>672</v>
      </c>
      <c r="E388" s="566" t="s">
        <v>323</v>
      </c>
      <c r="F388" s="565" t="s">
        <v>1853</v>
      </c>
      <c r="G388" s="562" t="s">
        <v>1852</v>
      </c>
      <c r="H388" s="562" t="s">
        <v>1851</v>
      </c>
      <c r="I388" s="564" t="s">
        <v>1850</v>
      </c>
      <c r="J388" s="563">
        <v>13057</v>
      </c>
      <c r="K388" s="563"/>
      <c r="L388" s="562"/>
    </row>
    <row r="389" spans="1:13" s="133" customFormat="1" ht="25.5" x14ac:dyDescent="0.2">
      <c r="A389" s="566">
        <f t="shared" si="6"/>
        <v>387</v>
      </c>
      <c r="B389" s="566" t="s">
        <v>291</v>
      </c>
      <c r="C389" s="562" t="s">
        <v>719</v>
      </c>
      <c r="D389" s="566" t="s">
        <v>672</v>
      </c>
      <c r="E389" s="566" t="s">
        <v>323</v>
      </c>
      <c r="F389" s="565" t="s">
        <v>1849</v>
      </c>
      <c r="G389" s="562" t="s">
        <v>1848</v>
      </c>
      <c r="H389" s="562" t="s">
        <v>1847</v>
      </c>
      <c r="I389" s="564" t="s">
        <v>1846</v>
      </c>
      <c r="J389" s="563">
        <v>6573</v>
      </c>
      <c r="K389" s="563"/>
      <c r="L389" s="562"/>
    </row>
    <row r="390" spans="1:13" s="133" customFormat="1" ht="38.25" x14ac:dyDescent="0.2">
      <c r="A390" s="566">
        <f t="shared" si="6"/>
        <v>388</v>
      </c>
      <c r="B390" s="566" t="s">
        <v>291</v>
      </c>
      <c r="C390" s="562" t="s">
        <v>719</v>
      </c>
      <c r="D390" s="566" t="s">
        <v>672</v>
      </c>
      <c r="E390" s="566" t="s">
        <v>323</v>
      </c>
      <c r="F390" s="565" t="s">
        <v>1845</v>
      </c>
      <c r="G390" s="562" t="s">
        <v>1841</v>
      </c>
      <c r="H390" s="562" t="s">
        <v>1844</v>
      </c>
      <c r="I390" s="564" t="s">
        <v>1843</v>
      </c>
      <c r="J390" s="563">
        <v>5870</v>
      </c>
      <c r="K390" s="563"/>
      <c r="L390" s="562"/>
    </row>
    <row r="391" spans="1:13" s="133" customFormat="1" ht="38.25" x14ac:dyDescent="0.2">
      <c r="A391" s="566">
        <f t="shared" si="6"/>
        <v>389</v>
      </c>
      <c r="B391" s="566" t="s">
        <v>291</v>
      </c>
      <c r="C391" s="562" t="s">
        <v>719</v>
      </c>
      <c r="D391" s="566" t="s">
        <v>672</v>
      </c>
      <c r="E391" s="566" t="s">
        <v>323</v>
      </c>
      <c r="F391" s="565" t="s">
        <v>1842</v>
      </c>
      <c r="G391" s="562" t="s">
        <v>1841</v>
      </c>
      <c r="H391" s="562" t="s">
        <v>1840</v>
      </c>
      <c r="I391" s="564" t="s">
        <v>1839</v>
      </c>
      <c r="J391" s="563">
        <v>6444</v>
      </c>
      <c r="K391" s="563"/>
      <c r="L391" s="562"/>
    </row>
    <row r="392" spans="1:13" s="133" customFormat="1" ht="26.25" x14ac:dyDescent="0.25">
      <c r="A392" s="566">
        <f t="shared" si="6"/>
        <v>390</v>
      </c>
      <c r="B392" s="566" t="s">
        <v>291</v>
      </c>
      <c r="C392" s="562" t="s">
        <v>1838</v>
      </c>
      <c r="D392" s="566" t="s">
        <v>750</v>
      </c>
      <c r="E392" s="566" t="s">
        <v>703</v>
      </c>
      <c r="F392" s="565" t="s">
        <v>1837</v>
      </c>
      <c r="G392" s="562" t="s">
        <v>1836</v>
      </c>
      <c r="H392" s="562" t="s">
        <v>1835</v>
      </c>
      <c r="I392" s="564" t="s">
        <v>1834</v>
      </c>
      <c r="J392" s="563">
        <v>29828</v>
      </c>
      <c r="K392" s="563"/>
      <c r="L392" s="562"/>
      <c r="M392"/>
    </row>
    <row r="393" spans="1:13" s="133" customFormat="1" ht="38.25" x14ac:dyDescent="0.25">
      <c r="A393" s="566">
        <f t="shared" si="6"/>
        <v>391</v>
      </c>
      <c r="B393" s="566" t="s">
        <v>291</v>
      </c>
      <c r="C393" s="562" t="s">
        <v>1833</v>
      </c>
      <c r="D393" s="566" t="s">
        <v>750</v>
      </c>
      <c r="E393" s="566" t="s">
        <v>323</v>
      </c>
      <c r="F393" s="565" t="s">
        <v>1832</v>
      </c>
      <c r="G393" s="562" t="s">
        <v>1831</v>
      </c>
      <c r="H393" s="562" t="s">
        <v>1830</v>
      </c>
      <c r="I393" s="564" t="s">
        <v>1829</v>
      </c>
      <c r="J393" s="563">
        <v>4758</v>
      </c>
      <c r="K393" s="563"/>
      <c r="L393" s="562"/>
      <c r="M393"/>
    </row>
    <row r="394" spans="1:13" s="133" customFormat="1" ht="26.25" x14ac:dyDescent="0.25">
      <c r="A394" s="566">
        <f t="shared" si="6"/>
        <v>392</v>
      </c>
      <c r="B394" s="566" t="s">
        <v>291</v>
      </c>
      <c r="C394" s="562" t="s">
        <v>1828</v>
      </c>
      <c r="D394" s="566" t="s">
        <v>750</v>
      </c>
      <c r="E394" s="566" t="s">
        <v>323</v>
      </c>
      <c r="F394" s="565" t="s">
        <v>1827</v>
      </c>
      <c r="G394" s="562" t="s">
        <v>1826</v>
      </c>
      <c r="H394" s="562" t="s">
        <v>1825</v>
      </c>
      <c r="I394" s="564" t="s">
        <v>1824</v>
      </c>
      <c r="J394" s="563">
        <v>5215.59</v>
      </c>
      <c r="K394" s="563"/>
      <c r="L394" s="562"/>
      <c r="M394"/>
    </row>
    <row r="395" spans="1:13" s="133" customFormat="1" ht="26.25" x14ac:dyDescent="0.25">
      <c r="A395" s="566">
        <f t="shared" si="6"/>
        <v>393</v>
      </c>
      <c r="B395" s="566" t="s">
        <v>291</v>
      </c>
      <c r="C395" s="562" t="s">
        <v>1823</v>
      </c>
      <c r="D395" s="566" t="s">
        <v>750</v>
      </c>
      <c r="E395" s="566" t="s">
        <v>323</v>
      </c>
      <c r="F395" s="565" t="s">
        <v>1822</v>
      </c>
      <c r="G395" s="562" t="s">
        <v>1821</v>
      </c>
      <c r="H395" s="562" t="s">
        <v>1820</v>
      </c>
      <c r="I395" s="564" t="s">
        <v>1819</v>
      </c>
      <c r="J395" s="563">
        <v>4000</v>
      </c>
      <c r="K395" s="563"/>
      <c r="L395" s="562"/>
      <c r="M395"/>
    </row>
    <row r="396" spans="1:13" s="133" customFormat="1" ht="26.25" x14ac:dyDescent="0.25">
      <c r="A396" s="566">
        <f t="shared" si="6"/>
        <v>394</v>
      </c>
      <c r="B396" s="566" t="s">
        <v>291</v>
      </c>
      <c r="C396" s="562" t="s">
        <v>1685</v>
      </c>
      <c r="D396" s="566" t="s">
        <v>750</v>
      </c>
      <c r="E396" s="566" t="s">
        <v>323</v>
      </c>
      <c r="F396" s="565" t="s">
        <v>1818</v>
      </c>
      <c r="G396" s="562" t="s">
        <v>1817</v>
      </c>
      <c r="H396" s="562" t="s">
        <v>1816</v>
      </c>
      <c r="I396" s="564" t="s">
        <v>1815</v>
      </c>
      <c r="J396" s="563">
        <v>21000</v>
      </c>
      <c r="K396" s="563"/>
      <c r="L396" s="562"/>
      <c r="M396"/>
    </row>
    <row r="397" spans="1:13" s="133" customFormat="1" ht="26.25" x14ac:dyDescent="0.25">
      <c r="A397" s="566">
        <f t="shared" si="6"/>
        <v>395</v>
      </c>
      <c r="B397" s="566" t="s">
        <v>291</v>
      </c>
      <c r="C397" s="562" t="s">
        <v>1814</v>
      </c>
      <c r="D397" s="566" t="s">
        <v>750</v>
      </c>
      <c r="E397" s="566" t="s">
        <v>323</v>
      </c>
      <c r="F397" s="565" t="s">
        <v>1813</v>
      </c>
      <c r="G397" s="562" t="s">
        <v>1812</v>
      </c>
      <c r="H397" s="562" t="s">
        <v>1811</v>
      </c>
      <c r="I397" s="564" t="s">
        <v>1810</v>
      </c>
      <c r="J397" s="563">
        <v>10400</v>
      </c>
      <c r="K397" s="563"/>
      <c r="L397" s="562"/>
      <c r="M397"/>
    </row>
    <row r="398" spans="1:13" s="133" customFormat="1" ht="26.25" x14ac:dyDescent="0.25">
      <c r="A398" s="566">
        <f t="shared" si="6"/>
        <v>396</v>
      </c>
      <c r="B398" s="566" t="s">
        <v>291</v>
      </c>
      <c r="C398" s="562" t="s">
        <v>1809</v>
      </c>
      <c r="D398" s="566" t="s">
        <v>750</v>
      </c>
      <c r="E398" s="566" t="s">
        <v>703</v>
      </c>
      <c r="F398" s="565" t="s">
        <v>1808</v>
      </c>
      <c r="G398" s="562" t="s">
        <v>1671</v>
      </c>
      <c r="H398" s="562" t="s">
        <v>1807</v>
      </c>
      <c r="I398" s="564" t="s">
        <v>1806</v>
      </c>
      <c r="J398" s="563">
        <v>4850</v>
      </c>
      <c r="K398" s="563"/>
      <c r="L398" s="562"/>
      <c r="M398"/>
    </row>
    <row r="399" spans="1:13" s="133" customFormat="1" ht="26.25" x14ac:dyDescent="0.25">
      <c r="A399" s="566">
        <f t="shared" si="6"/>
        <v>397</v>
      </c>
      <c r="B399" s="566" t="s">
        <v>291</v>
      </c>
      <c r="C399" s="562" t="s">
        <v>1805</v>
      </c>
      <c r="D399" s="566" t="s">
        <v>750</v>
      </c>
      <c r="E399" s="566" t="s">
        <v>323</v>
      </c>
      <c r="F399" s="565" t="s">
        <v>1804</v>
      </c>
      <c r="G399" s="562" t="s">
        <v>1762</v>
      </c>
      <c r="H399" s="562" t="s">
        <v>1803</v>
      </c>
      <c r="I399" s="564" t="s">
        <v>1802</v>
      </c>
      <c r="J399" s="563">
        <v>20000</v>
      </c>
      <c r="K399" s="563"/>
      <c r="L399" s="562"/>
      <c r="M399"/>
    </row>
    <row r="400" spans="1:13" s="133" customFormat="1" ht="26.25" x14ac:dyDescent="0.25">
      <c r="A400" s="566">
        <f t="shared" si="6"/>
        <v>398</v>
      </c>
      <c r="B400" s="566" t="s">
        <v>291</v>
      </c>
      <c r="C400" s="562" t="s">
        <v>1695</v>
      </c>
      <c r="D400" s="566" t="s">
        <v>750</v>
      </c>
      <c r="E400" s="566" t="s">
        <v>323</v>
      </c>
      <c r="F400" s="565" t="s">
        <v>1801</v>
      </c>
      <c r="G400" s="562" t="s">
        <v>1800</v>
      </c>
      <c r="H400" s="562" t="s">
        <v>1692</v>
      </c>
      <c r="I400" s="564" t="s">
        <v>1799</v>
      </c>
      <c r="J400" s="563">
        <v>3000</v>
      </c>
      <c r="K400" s="563"/>
      <c r="L400" s="562"/>
      <c r="M400"/>
    </row>
    <row r="401" spans="1:13" s="133" customFormat="1" ht="26.25" x14ac:dyDescent="0.25">
      <c r="A401" s="566">
        <f t="shared" si="6"/>
        <v>399</v>
      </c>
      <c r="B401" s="566" t="s">
        <v>291</v>
      </c>
      <c r="C401" s="562" t="s">
        <v>1781</v>
      </c>
      <c r="D401" s="566" t="s">
        <v>750</v>
      </c>
      <c r="E401" s="566" t="s">
        <v>323</v>
      </c>
      <c r="F401" s="565" t="s">
        <v>1798</v>
      </c>
      <c r="G401" s="562" t="s">
        <v>1797</v>
      </c>
      <c r="H401" s="562" t="s">
        <v>1796</v>
      </c>
      <c r="I401" s="564" t="s">
        <v>1795</v>
      </c>
      <c r="J401" s="563">
        <v>789</v>
      </c>
      <c r="K401" s="563"/>
      <c r="L401" s="562"/>
      <c r="M401"/>
    </row>
    <row r="402" spans="1:13" s="133" customFormat="1" ht="26.25" x14ac:dyDescent="0.25">
      <c r="A402" s="566">
        <f t="shared" si="6"/>
        <v>400</v>
      </c>
      <c r="B402" s="566" t="s">
        <v>291</v>
      </c>
      <c r="C402" s="562" t="s">
        <v>1794</v>
      </c>
      <c r="D402" s="566" t="s">
        <v>750</v>
      </c>
      <c r="E402" s="566" t="s">
        <v>703</v>
      </c>
      <c r="F402" s="565" t="s">
        <v>1793</v>
      </c>
      <c r="G402" s="562" t="s">
        <v>1779</v>
      </c>
      <c r="H402" s="562" t="s">
        <v>1792</v>
      </c>
      <c r="I402" s="564" t="s">
        <v>1791</v>
      </c>
      <c r="J402" s="563">
        <v>500</v>
      </c>
      <c r="K402" s="563"/>
      <c r="L402" s="562"/>
      <c r="M402"/>
    </row>
    <row r="403" spans="1:13" s="133" customFormat="1" ht="38.25" x14ac:dyDescent="0.25">
      <c r="A403" s="566">
        <f t="shared" si="6"/>
        <v>401</v>
      </c>
      <c r="B403" s="566" t="s">
        <v>291</v>
      </c>
      <c r="C403" s="562" t="s">
        <v>1790</v>
      </c>
      <c r="D403" s="566" t="s">
        <v>750</v>
      </c>
      <c r="E403" s="566" t="s">
        <v>703</v>
      </c>
      <c r="F403" s="565" t="s">
        <v>1789</v>
      </c>
      <c r="G403" s="562" t="s">
        <v>1788</v>
      </c>
      <c r="H403" s="562" t="s">
        <v>1787</v>
      </c>
      <c r="I403" s="564" t="s">
        <v>1786</v>
      </c>
      <c r="J403" s="563">
        <v>3000</v>
      </c>
      <c r="K403" s="563"/>
      <c r="L403" s="562"/>
      <c r="M403"/>
    </row>
    <row r="404" spans="1:13" s="133" customFormat="1" ht="26.25" x14ac:dyDescent="0.25">
      <c r="A404" s="566">
        <f t="shared" si="6"/>
        <v>402</v>
      </c>
      <c r="B404" s="566" t="s">
        <v>291</v>
      </c>
      <c r="C404" s="562" t="s">
        <v>1785</v>
      </c>
      <c r="D404" s="566" t="s">
        <v>750</v>
      </c>
      <c r="E404" s="566" t="s">
        <v>323</v>
      </c>
      <c r="F404" s="565" t="s">
        <v>1784</v>
      </c>
      <c r="G404" s="562" t="s">
        <v>1671</v>
      </c>
      <c r="H404" s="562" t="s">
        <v>1783</v>
      </c>
      <c r="I404" s="564" t="s">
        <v>1782</v>
      </c>
      <c r="J404" s="563">
        <v>3150</v>
      </c>
      <c r="K404" s="563"/>
      <c r="L404" s="562"/>
      <c r="M404"/>
    </row>
    <row r="405" spans="1:13" s="133" customFormat="1" ht="26.25" x14ac:dyDescent="0.25">
      <c r="A405" s="566">
        <f t="shared" si="6"/>
        <v>403</v>
      </c>
      <c r="B405" s="566" t="s">
        <v>291</v>
      </c>
      <c r="C405" s="562" t="s">
        <v>1781</v>
      </c>
      <c r="D405" s="566" t="s">
        <v>750</v>
      </c>
      <c r="E405" s="566" t="s">
        <v>323</v>
      </c>
      <c r="F405" s="565" t="s">
        <v>1780</v>
      </c>
      <c r="G405" s="562" t="s">
        <v>1779</v>
      </c>
      <c r="H405" s="562" t="s">
        <v>1778</v>
      </c>
      <c r="I405" s="564" t="s">
        <v>1777</v>
      </c>
      <c r="J405" s="563">
        <v>9500</v>
      </c>
      <c r="K405" s="563"/>
      <c r="L405" s="562"/>
      <c r="M405"/>
    </row>
    <row r="406" spans="1:13" s="133" customFormat="1" ht="26.25" x14ac:dyDescent="0.25">
      <c r="A406" s="566">
        <f t="shared" si="6"/>
        <v>404</v>
      </c>
      <c r="B406" s="566" t="s">
        <v>291</v>
      </c>
      <c r="C406" s="562" t="s">
        <v>1776</v>
      </c>
      <c r="D406" s="566" t="s">
        <v>750</v>
      </c>
      <c r="E406" s="566" t="s">
        <v>323</v>
      </c>
      <c r="F406" s="565" t="s">
        <v>1775</v>
      </c>
      <c r="G406" s="562" t="s">
        <v>1762</v>
      </c>
      <c r="H406" s="562" t="s">
        <v>1774</v>
      </c>
      <c r="I406" s="564" t="s">
        <v>1773</v>
      </c>
      <c r="J406" s="563">
        <v>9960</v>
      </c>
      <c r="K406" s="563"/>
      <c r="L406" s="562"/>
      <c r="M406"/>
    </row>
    <row r="407" spans="1:13" s="133" customFormat="1" ht="26.25" x14ac:dyDescent="0.25">
      <c r="A407" s="566">
        <f t="shared" si="6"/>
        <v>405</v>
      </c>
      <c r="B407" s="566" t="s">
        <v>291</v>
      </c>
      <c r="C407" s="562" t="s">
        <v>1772</v>
      </c>
      <c r="D407" s="566" t="s">
        <v>750</v>
      </c>
      <c r="E407" s="566" t="s">
        <v>323</v>
      </c>
      <c r="F407" s="565" t="s">
        <v>1771</v>
      </c>
      <c r="G407" s="562" t="s">
        <v>1770</v>
      </c>
      <c r="H407" s="562" t="s">
        <v>1769</v>
      </c>
      <c r="I407" s="564" t="s">
        <v>1768</v>
      </c>
      <c r="J407" s="563">
        <v>3200</v>
      </c>
      <c r="K407" s="563"/>
      <c r="L407" s="562"/>
      <c r="M407"/>
    </row>
    <row r="408" spans="1:13" s="133" customFormat="1" ht="26.25" x14ac:dyDescent="0.25">
      <c r="A408" s="566">
        <f t="shared" si="6"/>
        <v>406</v>
      </c>
      <c r="B408" s="566" t="s">
        <v>291</v>
      </c>
      <c r="C408" s="562" t="s">
        <v>1764</v>
      </c>
      <c r="D408" s="566" t="s">
        <v>750</v>
      </c>
      <c r="E408" s="566" t="s">
        <v>703</v>
      </c>
      <c r="F408" s="565" t="s">
        <v>1767</v>
      </c>
      <c r="G408" s="562" t="s">
        <v>1762</v>
      </c>
      <c r="H408" s="562" t="s">
        <v>1766</v>
      </c>
      <c r="I408" s="564" t="s">
        <v>1765</v>
      </c>
      <c r="J408" s="563">
        <v>0</v>
      </c>
      <c r="K408" s="563"/>
      <c r="L408" s="562"/>
      <c r="M408"/>
    </row>
    <row r="409" spans="1:13" s="133" customFormat="1" ht="26.25" x14ac:dyDescent="0.25">
      <c r="A409" s="566">
        <f t="shared" si="6"/>
        <v>407</v>
      </c>
      <c r="B409" s="566" t="s">
        <v>291</v>
      </c>
      <c r="C409" s="562" t="s">
        <v>1764</v>
      </c>
      <c r="D409" s="566" t="s">
        <v>750</v>
      </c>
      <c r="E409" s="566" t="s">
        <v>703</v>
      </c>
      <c r="F409" s="565" t="s">
        <v>1763</v>
      </c>
      <c r="G409" s="562" t="s">
        <v>1762</v>
      </c>
      <c r="H409" s="562" t="s">
        <v>1761</v>
      </c>
      <c r="I409" s="564" t="s">
        <v>1760</v>
      </c>
      <c r="J409" s="563">
        <v>0</v>
      </c>
      <c r="K409" s="563"/>
      <c r="L409" s="562"/>
      <c r="M409"/>
    </row>
    <row r="410" spans="1:13" s="133" customFormat="1" ht="26.25" x14ac:dyDescent="0.25">
      <c r="A410" s="566">
        <f t="shared" si="6"/>
        <v>408</v>
      </c>
      <c r="B410" s="566" t="s">
        <v>291</v>
      </c>
      <c r="C410" s="562" t="s">
        <v>1759</v>
      </c>
      <c r="D410" s="566" t="s">
        <v>750</v>
      </c>
      <c r="E410" s="566" t="s">
        <v>323</v>
      </c>
      <c r="F410" s="565" t="s">
        <v>1758</v>
      </c>
      <c r="G410" s="562" t="s">
        <v>1757</v>
      </c>
      <c r="H410" s="562" t="s">
        <v>1756</v>
      </c>
      <c r="I410" s="564" t="s">
        <v>1755</v>
      </c>
      <c r="J410" s="563">
        <v>6350</v>
      </c>
      <c r="K410" s="563"/>
      <c r="L410" s="562"/>
      <c r="M410"/>
    </row>
    <row r="411" spans="1:13" s="133" customFormat="1" ht="26.25" x14ac:dyDescent="0.25">
      <c r="A411" s="566">
        <f t="shared" si="6"/>
        <v>409</v>
      </c>
      <c r="B411" s="566" t="s">
        <v>291</v>
      </c>
      <c r="C411" s="562" t="s">
        <v>1754</v>
      </c>
      <c r="D411" s="566" t="s">
        <v>750</v>
      </c>
      <c r="E411" s="566" t="s">
        <v>323</v>
      </c>
      <c r="F411" s="565" t="s">
        <v>1753</v>
      </c>
      <c r="G411" s="562" t="s">
        <v>1752</v>
      </c>
      <c r="H411" s="562" t="s">
        <v>1751</v>
      </c>
      <c r="I411" s="564" t="s">
        <v>1750</v>
      </c>
      <c r="J411" s="563">
        <v>5000</v>
      </c>
      <c r="K411" s="563"/>
      <c r="L411" s="562"/>
      <c r="M411"/>
    </row>
    <row r="412" spans="1:13" s="133" customFormat="1" ht="26.25" x14ac:dyDescent="0.25">
      <c r="A412" s="566">
        <f t="shared" si="6"/>
        <v>410</v>
      </c>
      <c r="B412" s="566" t="s">
        <v>291</v>
      </c>
      <c r="C412" s="562" t="s">
        <v>1749</v>
      </c>
      <c r="D412" s="566" t="s">
        <v>750</v>
      </c>
      <c r="E412" s="566" t="s">
        <v>323</v>
      </c>
      <c r="F412" s="565" t="s">
        <v>1748</v>
      </c>
      <c r="G412" s="562" t="s">
        <v>1693</v>
      </c>
      <c r="H412" s="562" t="s">
        <v>1747</v>
      </c>
      <c r="I412" s="564" t="s">
        <v>1746</v>
      </c>
      <c r="J412" s="563">
        <v>416.67</v>
      </c>
      <c r="K412" s="563"/>
      <c r="L412" s="562"/>
      <c r="M412"/>
    </row>
    <row r="413" spans="1:13" s="133" customFormat="1" ht="26.25" x14ac:dyDescent="0.25">
      <c r="A413" s="566">
        <f t="shared" si="6"/>
        <v>411</v>
      </c>
      <c r="B413" s="566" t="s">
        <v>291</v>
      </c>
      <c r="C413" s="562" t="s">
        <v>1745</v>
      </c>
      <c r="D413" s="566" t="s">
        <v>750</v>
      </c>
      <c r="E413" s="566" t="s">
        <v>323</v>
      </c>
      <c r="F413" s="565" t="s">
        <v>1744</v>
      </c>
      <c r="G413" s="562" t="s">
        <v>1717</v>
      </c>
      <c r="H413" s="562" t="s">
        <v>1743</v>
      </c>
      <c r="I413" s="564" t="s">
        <v>1742</v>
      </c>
      <c r="J413" s="563">
        <v>17600</v>
      </c>
      <c r="K413" s="563"/>
      <c r="L413" s="562"/>
      <c r="M413"/>
    </row>
    <row r="414" spans="1:13" s="133" customFormat="1" ht="38.25" x14ac:dyDescent="0.25">
      <c r="A414" s="566">
        <f t="shared" si="6"/>
        <v>412</v>
      </c>
      <c r="B414" s="566" t="s">
        <v>291</v>
      </c>
      <c r="C414" s="562" t="s">
        <v>1002</v>
      </c>
      <c r="D414" s="566" t="s">
        <v>750</v>
      </c>
      <c r="E414" s="566" t="s">
        <v>323</v>
      </c>
      <c r="F414" s="565" t="s">
        <v>1741</v>
      </c>
      <c r="G414" s="562" t="s">
        <v>1740</v>
      </c>
      <c r="H414" s="562" t="s">
        <v>1739</v>
      </c>
      <c r="I414" s="564" t="s">
        <v>1738</v>
      </c>
      <c r="J414" s="563">
        <v>1000</v>
      </c>
      <c r="K414" s="563"/>
      <c r="L414" s="562"/>
      <c r="M414"/>
    </row>
    <row r="415" spans="1:13" s="133" customFormat="1" ht="26.25" x14ac:dyDescent="0.25">
      <c r="A415" s="566">
        <f t="shared" si="6"/>
        <v>413</v>
      </c>
      <c r="B415" s="566" t="s">
        <v>291</v>
      </c>
      <c r="C415" s="562" t="s">
        <v>1737</v>
      </c>
      <c r="D415" s="566" t="s">
        <v>750</v>
      </c>
      <c r="E415" s="566" t="s">
        <v>323</v>
      </c>
      <c r="F415" s="565" t="s">
        <v>1736</v>
      </c>
      <c r="G415" s="562" t="s">
        <v>1708</v>
      </c>
      <c r="H415" s="562" t="s">
        <v>1735</v>
      </c>
      <c r="I415" s="564" t="s">
        <v>1734</v>
      </c>
      <c r="J415" s="563">
        <v>0</v>
      </c>
      <c r="K415" s="563"/>
      <c r="L415" s="562"/>
      <c r="M415"/>
    </row>
    <row r="416" spans="1:13" s="133" customFormat="1" ht="26.25" x14ac:dyDescent="0.25">
      <c r="A416" s="566">
        <f t="shared" si="6"/>
        <v>414</v>
      </c>
      <c r="B416" s="566" t="s">
        <v>291</v>
      </c>
      <c r="C416" s="562" t="s">
        <v>1733</v>
      </c>
      <c r="D416" s="566" t="s">
        <v>750</v>
      </c>
      <c r="E416" s="566" t="s">
        <v>323</v>
      </c>
      <c r="F416" s="565" t="s">
        <v>1732</v>
      </c>
      <c r="G416" s="562" t="s">
        <v>1731</v>
      </c>
      <c r="H416" s="562" t="s">
        <v>1730</v>
      </c>
      <c r="I416" s="564" t="s">
        <v>1729</v>
      </c>
      <c r="J416" s="563">
        <v>6500</v>
      </c>
      <c r="K416" s="563"/>
      <c r="L416" s="562"/>
      <c r="M416"/>
    </row>
    <row r="417" spans="1:13" s="133" customFormat="1" ht="26.25" x14ac:dyDescent="0.25">
      <c r="A417" s="566">
        <f t="shared" si="6"/>
        <v>415</v>
      </c>
      <c r="B417" s="566" t="s">
        <v>291</v>
      </c>
      <c r="C417" s="562" t="s">
        <v>1668</v>
      </c>
      <c r="D417" s="566" t="s">
        <v>750</v>
      </c>
      <c r="E417" s="566" t="s">
        <v>703</v>
      </c>
      <c r="F417" s="565" t="s">
        <v>1728</v>
      </c>
      <c r="G417" s="562" t="s">
        <v>1727</v>
      </c>
      <c r="H417" s="562" t="s">
        <v>1726</v>
      </c>
      <c r="I417" s="564" t="s">
        <v>1725</v>
      </c>
      <c r="J417" s="563">
        <v>1050</v>
      </c>
      <c r="K417" s="563"/>
      <c r="L417" s="562"/>
      <c r="M417"/>
    </row>
    <row r="418" spans="1:13" s="133" customFormat="1" ht="51" x14ac:dyDescent="0.25">
      <c r="A418" s="566">
        <f t="shared" si="6"/>
        <v>416</v>
      </c>
      <c r="B418" s="566" t="s">
        <v>291</v>
      </c>
      <c r="C418" s="562" t="s">
        <v>1724</v>
      </c>
      <c r="D418" s="566" t="s">
        <v>750</v>
      </c>
      <c r="E418" s="566" t="s">
        <v>323</v>
      </c>
      <c r="F418" s="565" t="s">
        <v>1723</v>
      </c>
      <c r="G418" s="562" t="s">
        <v>1722</v>
      </c>
      <c r="H418" s="562" t="s">
        <v>1721</v>
      </c>
      <c r="I418" s="564" t="s">
        <v>1720</v>
      </c>
      <c r="J418" s="563">
        <v>4950</v>
      </c>
      <c r="K418" s="563"/>
      <c r="L418" s="562"/>
      <c r="M418"/>
    </row>
    <row r="419" spans="1:13" s="133" customFormat="1" ht="26.25" x14ac:dyDescent="0.25">
      <c r="A419" s="566">
        <f t="shared" si="6"/>
        <v>417</v>
      </c>
      <c r="B419" s="566" t="s">
        <v>291</v>
      </c>
      <c r="C419" s="562" t="s">
        <v>1719</v>
      </c>
      <c r="D419" s="566" t="s">
        <v>750</v>
      </c>
      <c r="E419" s="566" t="s">
        <v>703</v>
      </c>
      <c r="F419" s="565" t="s">
        <v>1718</v>
      </c>
      <c r="G419" s="562" t="s">
        <v>1717</v>
      </c>
      <c r="H419" s="562" t="s">
        <v>1716</v>
      </c>
      <c r="I419" s="564" t="s">
        <v>1715</v>
      </c>
      <c r="J419" s="563">
        <v>13000</v>
      </c>
      <c r="K419" s="563"/>
      <c r="L419" s="562"/>
      <c r="M419"/>
    </row>
    <row r="420" spans="1:13" s="133" customFormat="1" ht="51" x14ac:dyDescent="0.25">
      <c r="A420" s="566">
        <f t="shared" si="6"/>
        <v>418</v>
      </c>
      <c r="B420" s="566" t="s">
        <v>291</v>
      </c>
      <c r="C420" s="562" t="s">
        <v>1714</v>
      </c>
      <c r="D420" s="566" t="s">
        <v>750</v>
      </c>
      <c r="E420" s="566" t="s">
        <v>323</v>
      </c>
      <c r="F420" s="565" t="s">
        <v>1713</v>
      </c>
      <c r="G420" s="562" t="s">
        <v>1661</v>
      </c>
      <c r="H420" s="562" t="s">
        <v>1712</v>
      </c>
      <c r="I420" s="564" t="s">
        <v>1711</v>
      </c>
      <c r="J420" s="563">
        <v>1965</v>
      </c>
      <c r="K420" s="563"/>
      <c r="L420" s="562"/>
      <c r="M420"/>
    </row>
    <row r="421" spans="1:13" s="133" customFormat="1" ht="51" x14ac:dyDescent="0.25">
      <c r="A421" s="566">
        <f t="shared" si="6"/>
        <v>419</v>
      </c>
      <c r="B421" s="566" t="s">
        <v>291</v>
      </c>
      <c r="C421" s="562" t="s">
        <v>1710</v>
      </c>
      <c r="D421" s="566" t="s">
        <v>750</v>
      </c>
      <c r="E421" s="566" t="s">
        <v>323</v>
      </c>
      <c r="F421" s="565" t="s">
        <v>1709</v>
      </c>
      <c r="G421" s="562" t="s">
        <v>1708</v>
      </c>
      <c r="H421" s="562" t="s">
        <v>1707</v>
      </c>
      <c r="I421" s="564" t="s">
        <v>1706</v>
      </c>
      <c r="J421" s="563">
        <v>700</v>
      </c>
      <c r="K421" s="563"/>
      <c r="L421" s="562"/>
      <c r="M421"/>
    </row>
    <row r="422" spans="1:13" s="133" customFormat="1" ht="38.25" x14ac:dyDescent="0.25">
      <c r="A422" s="566">
        <f t="shared" si="6"/>
        <v>420</v>
      </c>
      <c r="B422" s="566" t="s">
        <v>291</v>
      </c>
      <c r="C422" s="562" t="s">
        <v>1705</v>
      </c>
      <c r="D422" s="566" t="s">
        <v>750</v>
      </c>
      <c r="E422" s="566" t="s">
        <v>323</v>
      </c>
      <c r="F422" s="565" t="s">
        <v>1704</v>
      </c>
      <c r="G422" s="562" t="s">
        <v>1703</v>
      </c>
      <c r="H422" s="562" t="s">
        <v>1702</v>
      </c>
      <c r="I422" s="564" t="s">
        <v>1701</v>
      </c>
      <c r="J422" s="563">
        <v>1358.5</v>
      </c>
      <c r="K422" s="563"/>
      <c r="L422" s="562"/>
      <c r="M422"/>
    </row>
    <row r="423" spans="1:13" s="133" customFormat="1" ht="26.25" x14ac:dyDescent="0.25">
      <c r="A423" s="566">
        <f t="shared" si="6"/>
        <v>421</v>
      </c>
      <c r="B423" s="566" t="s">
        <v>291</v>
      </c>
      <c r="C423" s="562" t="s">
        <v>1700</v>
      </c>
      <c r="D423" s="566" t="s">
        <v>750</v>
      </c>
      <c r="E423" s="566" t="s">
        <v>323</v>
      </c>
      <c r="F423" s="565" t="s">
        <v>1699</v>
      </c>
      <c r="G423" s="562" t="s">
        <v>1698</v>
      </c>
      <c r="H423" s="562" t="s">
        <v>1697</v>
      </c>
      <c r="I423" s="564" t="s">
        <v>1696</v>
      </c>
      <c r="J423" s="563">
        <v>0</v>
      </c>
      <c r="K423" s="563"/>
      <c r="L423" s="562"/>
      <c r="M423"/>
    </row>
    <row r="424" spans="1:13" s="133" customFormat="1" ht="26.25" x14ac:dyDescent="0.25">
      <c r="A424" s="566">
        <f t="shared" si="6"/>
        <v>422</v>
      </c>
      <c r="B424" s="566" t="s">
        <v>291</v>
      </c>
      <c r="C424" s="562" t="s">
        <v>1695</v>
      </c>
      <c r="D424" s="566" t="s">
        <v>750</v>
      </c>
      <c r="E424" s="566" t="s">
        <v>323</v>
      </c>
      <c r="F424" s="565" t="s">
        <v>1694</v>
      </c>
      <c r="G424" s="562" t="s">
        <v>1693</v>
      </c>
      <c r="H424" s="562" t="s">
        <v>1692</v>
      </c>
      <c r="I424" s="564" t="s">
        <v>1691</v>
      </c>
      <c r="J424" s="563">
        <v>0</v>
      </c>
      <c r="K424" s="563"/>
      <c r="L424" s="562"/>
      <c r="M424"/>
    </row>
    <row r="425" spans="1:13" s="133" customFormat="1" ht="26.25" x14ac:dyDescent="0.25">
      <c r="A425" s="566">
        <f t="shared" si="6"/>
        <v>423</v>
      </c>
      <c r="B425" s="566" t="s">
        <v>291</v>
      </c>
      <c r="C425" s="562" t="s">
        <v>1690</v>
      </c>
      <c r="D425" s="566" t="s">
        <v>750</v>
      </c>
      <c r="E425" s="566" t="s">
        <v>323</v>
      </c>
      <c r="F425" s="565" t="s">
        <v>1689</v>
      </c>
      <c r="G425" s="562" t="s">
        <v>1688</v>
      </c>
      <c r="H425" s="562" t="s">
        <v>1687</v>
      </c>
      <c r="I425" s="564" t="s">
        <v>1686</v>
      </c>
      <c r="J425" s="563">
        <v>2500</v>
      </c>
      <c r="K425" s="563"/>
      <c r="L425" s="562"/>
      <c r="M425"/>
    </row>
    <row r="426" spans="1:13" s="133" customFormat="1" ht="26.25" x14ac:dyDescent="0.25">
      <c r="A426" s="566">
        <f t="shared" si="6"/>
        <v>424</v>
      </c>
      <c r="B426" s="566" t="s">
        <v>291</v>
      </c>
      <c r="C426" s="562" t="s">
        <v>1685</v>
      </c>
      <c r="D426" s="566" t="s">
        <v>750</v>
      </c>
      <c r="E426" s="566" t="s">
        <v>323</v>
      </c>
      <c r="F426" s="565" t="s">
        <v>1684</v>
      </c>
      <c r="G426" s="562" t="s">
        <v>1683</v>
      </c>
      <c r="H426" s="562" t="s">
        <v>1682</v>
      </c>
      <c r="I426" s="564" t="s">
        <v>1681</v>
      </c>
      <c r="J426" s="563">
        <v>2850</v>
      </c>
      <c r="K426" s="563"/>
      <c r="L426" s="562"/>
      <c r="M426"/>
    </row>
    <row r="427" spans="1:13" s="133" customFormat="1" ht="38.25" x14ac:dyDescent="0.25">
      <c r="A427" s="566">
        <f t="shared" si="6"/>
        <v>425</v>
      </c>
      <c r="B427" s="566" t="s">
        <v>291</v>
      </c>
      <c r="C427" s="562" t="s">
        <v>1680</v>
      </c>
      <c r="D427" s="566" t="s">
        <v>750</v>
      </c>
      <c r="E427" s="566" t="s">
        <v>323</v>
      </c>
      <c r="F427" s="565" t="s">
        <v>1679</v>
      </c>
      <c r="G427" s="562" t="s">
        <v>1678</v>
      </c>
      <c r="H427" s="562" t="s">
        <v>1677</v>
      </c>
      <c r="I427" s="564" t="s">
        <v>1676</v>
      </c>
      <c r="J427" s="563">
        <v>364.17</v>
      </c>
      <c r="K427" s="563"/>
      <c r="L427" s="562"/>
      <c r="M427"/>
    </row>
    <row r="428" spans="1:13" s="133" customFormat="1" ht="26.25" x14ac:dyDescent="0.25">
      <c r="A428" s="566">
        <f t="shared" si="6"/>
        <v>426</v>
      </c>
      <c r="B428" s="566" t="s">
        <v>291</v>
      </c>
      <c r="C428" s="562" t="s">
        <v>1673</v>
      </c>
      <c r="D428" s="566" t="s">
        <v>750</v>
      </c>
      <c r="E428" s="566" t="s">
        <v>323</v>
      </c>
      <c r="F428" s="565" t="s">
        <v>1675</v>
      </c>
      <c r="G428" s="562" t="s">
        <v>1671</v>
      </c>
      <c r="H428" s="562" t="s">
        <v>1670</v>
      </c>
      <c r="I428" s="564" t="s">
        <v>1674</v>
      </c>
      <c r="J428" s="563">
        <v>0</v>
      </c>
      <c r="K428" s="563"/>
      <c r="L428" s="562"/>
      <c r="M428"/>
    </row>
    <row r="429" spans="1:13" s="133" customFormat="1" ht="26.25" x14ac:dyDescent="0.25">
      <c r="A429" s="566">
        <f t="shared" si="6"/>
        <v>427</v>
      </c>
      <c r="B429" s="566" t="s">
        <v>291</v>
      </c>
      <c r="C429" s="562" t="s">
        <v>1673</v>
      </c>
      <c r="D429" s="566" t="s">
        <v>750</v>
      </c>
      <c r="E429" s="566" t="s">
        <v>323</v>
      </c>
      <c r="F429" s="565" t="s">
        <v>1672</v>
      </c>
      <c r="G429" s="562" t="s">
        <v>1671</v>
      </c>
      <c r="H429" s="562" t="s">
        <v>1670</v>
      </c>
      <c r="I429" s="564" t="s">
        <v>1669</v>
      </c>
      <c r="J429" s="563">
        <v>1700</v>
      </c>
      <c r="K429" s="563"/>
      <c r="L429" s="562"/>
      <c r="M429"/>
    </row>
    <row r="430" spans="1:13" s="133" customFormat="1" ht="26.25" x14ac:dyDescent="0.25">
      <c r="A430" s="566">
        <f t="shared" si="6"/>
        <v>428</v>
      </c>
      <c r="B430" s="566" t="s">
        <v>291</v>
      </c>
      <c r="C430" s="562" t="s">
        <v>1668</v>
      </c>
      <c r="D430" s="566" t="s">
        <v>750</v>
      </c>
      <c r="E430" s="566" t="s">
        <v>703</v>
      </c>
      <c r="F430" s="565" t="s">
        <v>1667</v>
      </c>
      <c r="G430" s="562" t="s">
        <v>1666</v>
      </c>
      <c r="H430" s="562" t="s">
        <v>1665</v>
      </c>
      <c r="I430" s="564" t="s">
        <v>1664</v>
      </c>
      <c r="J430" s="563">
        <v>1100</v>
      </c>
      <c r="K430" s="563"/>
      <c r="L430" s="562"/>
      <c r="M430"/>
    </row>
    <row r="431" spans="1:13" s="133" customFormat="1" ht="26.25" x14ac:dyDescent="0.25">
      <c r="A431" s="566">
        <f t="shared" si="6"/>
        <v>429</v>
      </c>
      <c r="B431" s="566" t="s">
        <v>291</v>
      </c>
      <c r="C431" s="562" t="s">
        <v>1663</v>
      </c>
      <c r="D431" s="566" t="s">
        <v>750</v>
      </c>
      <c r="E431" s="566" t="s">
        <v>703</v>
      </c>
      <c r="F431" s="565" t="s">
        <v>1662</v>
      </c>
      <c r="G431" s="562" t="s">
        <v>1661</v>
      </c>
      <c r="H431" s="562" t="s">
        <v>1660</v>
      </c>
      <c r="I431" s="564" t="s">
        <v>1659</v>
      </c>
      <c r="J431" s="563">
        <v>11102.48</v>
      </c>
      <c r="K431" s="563"/>
      <c r="L431" s="562"/>
      <c r="M431"/>
    </row>
    <row r="432" spans="1:13" s="133" customFormat="1" ht="38.25" x14ac:dyDescent="0.2">
      <c r="A432" s="551">
        <f t="shared" si="6"/>
        <v>430</v>
      </c>
      <c r="B432" s="552" t="s">
        <v>293</v>
      </c>
      <c r="C432" s="547" t="s">
        <v>719</v>
      </c>
      <c r="D432" s="551" t="s">
        <v>1658</v>
      </c>
      <c r="E432" s="551" t="s">
        <v>543</v>
      </c>
      <c r="F432" s="560" t="s">
        <v>1657</v>
      </c>
      <c r="G432" s="547" t="s">
        <v>1656</v>
      </c>
      <c r="H432" s="547" t="s">
        <v>1655</v>
      </c>
      <c r="I432" s="561" t="s">
        <v>811</v>
      </c>
      <c r="J432" s="548">
        <v>2558</v>
      </c>
      <c r="K432" s="548"/>
      <c r="L432" s="547"/>
    </row>
    <row r="433" spans="1:13" s="133" customFormat="1" ht="25.5" x14ac:dyDescent="0.2">
      <c r="A433" s="551">
        <f t="shared" si="6"/>
        <v>431</v>
      </c>
      <c r="B433" s="552" t="s">
        <v>293</v>
      </c>
      <c r="C433" s="547" t="s">
        <v>719</v>
      </c>
      <c r="D433" s="551" t="s">
        <v>672</v>
      </c>
      <c r="E433" s="551" t="s">
        <v>543</v>
      </c>
      <c r="F433" s="560" t="s">
        <v>1654</v>
      </c>
      <c r="G433" s="547" t="s">
        <v>1653</v>
      </c>
      <c r="H433" s="547" t="s">
        <v>1652</v>
      </c>
      <c r="I433" s="549" t="s">
        <v>724</v>
      </c>
      <c r="J433" s="548">
        <v>5345</v>
      </c>
      <c r="K433" s="548"/>
      <c r="L433" s="547"/>
    </row>
    <row r="434" spans="1:13" s="133" customFormat="1" ht="25.5" x14ac:dyDescent="0.2">
      <c r="A434" s="551">
        <f t="shared" si="6"/>
        <v>432</v>
      </c>
      <c r="B434" s="552" t="s">
        <v>293</v>
      </c>
      <c r="C434" s="547" t="s">
        <v>719</v>
      </c>
      <c r="D434" s="551" t="s">
        <v>672</v>
      </c>
      <c r="E434" s="551" t="s">
        <v>323</v>
      </c>
      <c r="F434" s="560" t="s">
        <v>1651</v>
      </c>
      <c r="G434" s="547" t="s">
        <v>1650</v>
      </c>
      <c r="H434" s="547" t="s">
        <v>1649</v>
      </c>
      <c r="I434" s="549" t="s">
        <v>724</v>
      </c>
      <c r="J434" s="548">
        <v>682</v>
      </c>
      <c r="K434" s="548"/>
      <c r="L434" s="547"/>
    </row>
    <row r="435" spans="1:13" s="133" customFormat="1" ht="25.5" x14ac:dyDescent="0.2">
      <c r="A435" s="551">
        <f t="shared" si="6"/>
        <v>433</v>
      </c>
      <c r="B435" s="552" t="s">
        <v>293</v>
      </c>
      <c r="C435" s="547" t="s">
        <v>814</v>
      </c>
      <c r="D435" s="551" t="s">
        <v>672</v>
      </c>
      <c r="E435" s="551" t="s">
        <v>323</v>
      </c>
      <c r="F435" s="550" t="s">
        <v>1648</v>
      </c>
      <c r="G435" s="547" t="s">
        <v>1647</v>
      </c>
      <c r="H435" s="547" t="s">
        <v>1646</v>
      </c>
      <c r="I435" s="559" t="s">
        <v>811</v>
      </c>
      <c r="J435" s="548">
        <v>4705</v>
      </c>
      <c r="K435" s="548"/>
      <c r="L435" s="547"/>
    </row>
    <row r="436" spans="1:13" s="133" customFormat="1" ht="25.5" x14ac:dyDescent="0.2">
      <c r="A436" s="551">
        <f t="shared" si="6"/>
        <v>434</v>
      </c>
      <c r="B436" s="552" t="s">
        <v>293</v>
      </c>
      <c r="C436" s="547" t="s">
        <v>814</v>
      </c>
      <c r="D436" s="551" t="s">
        <v>672</v>
      </c>
      <c r="E436" s="551" t="s">
        <v>323</v>
      </c>
      <c r="F436" s="550" t="s">
        <v>1645</v>
      </c>
      <c r="G436" s="547" t="s">
        <v>1644</v>
      </c>
      <c r="H436" s="547" t="s">
        <v>1643</v>
      </c>
      <c r="I436" s="558" t="s">
        <v>811</v>
      </c>
      <c r="J436" s="548">
        <v>4146</v>
      </c>
      <c r="K436" s="548"/>
      <c r="L436" s="547"/>
    </row>
    <row r="437" spans="1:13" s="133" customFormat="1" ht="25.5" x14ac:dyDescent="0.2">
      <c r="A437" s="551">
        <f t="shared" si="6"/>
        <v>435</v>
      </c>
      <c r="B437" s="552" t="s">
        <v>293</v>
      </c>
      <c r="C437" s="547" t="s">
        <v>814</v>
      </c>
      <c r="D437" s="551" t="s">
        <v>672</v>
      </c>
      <c r="E437" s="551" t="s">
        <v>323</v>
      </c>
      <c r="F437" s="550" t="s">
        <v>1642</v>
      </c>
      <c r="G437" s="547" t="s">
        <v>1641</v>
      </c>
      <c r="H437" s="547" t="s">
        <v>1640</v>
      </c>
      <c r="I437" s="559" t="s">
        <v>724</v>
      </c>
      <c r="J437" s="548">
        <v>9938</v>
      </c>
      <c r="K437" s="548"/>
      <c r="L437" s="547"/>
    </row>
    <row r="438" spans="1:13" s="133" customFormat="1" ht="25.5" x14ac:dyDescent="0.2">
      <c r="A438" s="551">
        <f t="shared" si="6"/>
        <v>436</v>
      </c>
      <c r="B438" s="552" t="s">
        <v>293</v>
      </c>
      <c r="C438" s="547" t="s">
        <v>814</v>
      </c>
      <c r="D438" s="551" t="s">
        <v>672</v>
      </c>
      <c r="E438" s="551" t="s">
        <v>323</v>
      </c>
      <c r="F438" s="550" t="s">
        <v>1639</v>
      </c>
      <c r="G438" s="547" t="s">
        <v>1638</v>
      </c>
      <c r="H438" s="547" t="s">
        <v>1637</v>
      </c>
      <c r="I438" s="559" t="s">
        <v>795</v>
      </c>
      <c r="J438" s="548">
        <v>8799</v>
      </c>
      <c r="K438" s="548"/>
      <c r="L438" s="547"/>
    </row>
    <row r="439" spans="1:13" s="133" customFormat="1" ht="25.5" x14ac:dyDescent="0.2">
      <c r="A439" s="551">
        <f t="shared" si="6"/>
        <v>437</v>
      </c>
      <c r="B439" s="552" t="s">
        <v>293</v>
      </c>
      <c r="C439" s="547" t="s">
        <v>814</v>
      </c>
      <c r="D439" s="551" t="s">
        <v>672</v>
      </c>
      <c r="E439" s="551" t="s">
        <v>323</v>
      </c>
      <c r="F439" s="550" t="s">
        <v>1636</v>
      </c>
      <c r="G439" s="547" t="s">
        <v>1635</v>
      </c>
      <c r="H439" s="547" t="s">
        <v>1634</v>
      </c>
      <c r="I439" s="559" t="s">
        <v>724</v>
      </c>
      <c r="J439" s="548">
        <v>8360</v>
      </c>
      <c r="K439" s="548"/>
      <c r="L439" s="547"/>
    </row>
    <row r="440" spans="1:13" s="133" customFormat="1" ht="25.5" x14ac:dyDescent="0.2">
      <c r="A440" s="551">
        <f t="shared" si="6"/>
        <v>438</v>
      </c>
      <c r="B440" s="552" t="s">
        <v>293</v>
      </c>
      <c r="C440" s="547" t="s">
        <v>814</v>
      </c>
      <c r="D440" s="551" t="s">
        <v>672</v>
      </c>
      <c r="E440" s="551" t="s">
        <v>323</v>
      </c>
      <c r="F440" s="550" t="s">
        <v>1633</v>
      </c>
      <c r="G440" s="547" t="s">
        <v>1632</v>
      </c>
      <c r="H440" s="547" t="s">
        <v>1631</v>
      </c>
      <c r="I440" s="558" t="s">
        <v>724</v>
      </c>
      <c r="J440" s="548">
        <v>610</v>
      </c>
      <c r="K440" s="548"/>
      <c r="L440" s="547"/>
    </row>
    <row r="441" spans="1:13" s="133" customFormat="1" ht="38.25" x14ac:dyDescent="0.2">
      <c r="A441" s="551">
        <f t="shared" si="6"/>
        <v>439</v>
      </c>
      <c r="B441" s="552" t="s">
        <v>293</v>
      </c>
      <c r="C441" s="547" t="s">
        <v>709</v>
      </c>
      <c r="D441" s="551" t="s">
        <v>672</v>
      </c>
      <c r="E441" s="551" t="s">
        <v>323</v>
      </c>
      <c r="F441" s="557" t="s">
        <v>1630</v>
      </c>
      <c r="G441" s="547" t="s">
        <v>1629</v>
      </c>
      <c r="H441" s="547" t="s">
        <v>1628</v>
      </c>
      <c r="I441" s="549" t="s">
        <v>1627</v>
      </c>
      <c r="J441" s="548">
        <v>79409</v>
      </c>
      <c r="K441" s="548"/>
      <c r="L441" s="547"/>
    </row>
    <row r="442" spans="1:13" s="133" customFormat="1" ht="63.75" x14ac:dyDescent="0.2">
      <c r="A442" s="551">
        <f t="shared" si="6"/>
        <v>440</v>
      </c>
      <c r="B442" s="552" t="s">
        <v>293</v>
      </c>
      <c r="C442" s="547" t="s">
        <v>1626</v>
      </c>
      <c r="D442" s="551" t="s">
        <v>672</v>
      </c>
      <c r="E442" s="551" t="s">
        <v>703</v>
      </c>
      <c r="F442" s="556">
        <v>20091112</v>
      </c>
      <c r="G442" s="547" t="s">
        <v>1625</v>
      </c>
      <c r="H442" s="547" t="s">
        <v>1624</v>
      </c>
      <c r="I442" s="549" t="s">
        <v>1623</v>
      </c>
      <c r="J442" s="548">
        <v>40000</v>
      </c>
      <c r="K442" s="548"/>
      <c r="L442" s="547"/>
    </row>
    <row r="443" spans="1:13" s="133" customFormat="1" ht="25.5" x14ac:dyDescent="0.25">
      <c r="A443" s="551">
        <f t="shared" si="6"/>
        <v>441</v>
      </c>
      <c r="B443" s="552" t="s">
        <v>293</v>
      </c>
      <c r="C443" s="547" t="s">
        <v>1622</v>
      </c>
      <c r="D443" s="551" t="s">
        <v>750</v>
      </c>
      <c r="E443" s="551" t="s">
        <v>323</v>
      </c>
      <c r="F443" s="553" t="s">
        <v>1621</v>
      </c>
      <c r="G443" s="547" t="s">
        <v>1620</v>
      </c>
      <c r="H443" s="547" t="s">
        <v>1619</v>
      </c>
      <c r="I443" s="549">
        <v>2016</v>
      </c>
      <c r="J443" s="548">
        <v>1800</v>
      </c>
      <c r="K443" s="548"/>
      <c r="L443" s="547"/>
      <c r="M443"/>
    </row>
    <row r="444" spans="1:13" s="133" customFormat="1" ht="38.25" x14ac:dyDescent="0.25">
      <c r="A444" s="551">
        <f t="shared" si="6"/>
        <v>442</v>
      </c>
      <c r="B444" s="552" t="s">
        <v>293</v>
      </c>
      <c r="C444" s="547" t="s">
        <v>1618</v>
      </c>
      <c r="D444" s="551" t="s">
        <v>750</v>
      </c>
      <c r="E444" s="551" t="s">
        <v>323</v>
      </c>
      <c r="F444" s="555" t="s">
        <v>1617</v>
      </c>
      <c r="G444" s="547" t="s">
        <v>1616</v>
      </c>
      <c r="H444" s="547" t="s">
        <v>1615</v>
      </c>
      <c r="I444" s="554">
        <v>2016</v>
      </c>
      <c r="J444" s="548">
        <v>1800</v>
      </c>
      <c r="K444" s="548"/>
      <c r="L444" s="547"/>
      <c r="M444"/>
    </row>
    <row r="445" spans="1:13" s="133" customFormat="1" ht="25.5" x14ac:dyDescent="0.2">
      <c r="A445" s="551">
        <f t="shared" si="6"/>
        <v>443</v>
      </c>
      <c r="B445" s="552" t="s">
        <v>293</v>
      </c>
      <c r="C445" s="547" t="s">
        <v>1614</v>
      </c>
      <c r="D445" s="551" t="s">
        <v>672</v>
      </c>
      <c r="E445" s="551" t="s">
        <v>323</v>
      </c>
      <c r="F445" s="553" t="s">
        <v>1613</v>
      </c>
      <c r="G445" s="547" t="s">
        <v>1612</v>
      </c>
      <c r="H445" s="547" t="s">
        <v>1611</v>
      </c>
      <c r="I445" s="549" t="s">
        <v>1610</v>
      </c>
      <c r="J445" s="548">
        <v>2100</v>
      </c>
      <c r="K445" s="548"/>
      <c r="L445" s="547"/>
    </row>
    <row r="446" spans="1:13" s="133" customFormat="1" ht="25.5" x14ac:dyDescent="0.25">
      <c r="A446" s="551">
        <f t="shared" si="6"/>
        <v>444</v>
      </c>
      <c r="B446" s="552" t="s">
        <v>293</v>
      </c>
      <c r="C446" s="547" t="s">
        <v>1609</v>
      </c>
      <c r="D446" s="551" t="s">
        <v>750</v>
      </c>
      <c r="E446" s="551" t="s">
        <v>323</v>
      </c>
      <c r="F446" s="553" t="s">
        <v>1608</v>
      </c>
      <c r="G446" s="547" t="s">
        <v>1607</v>
      </c>
      <c r="H446" s="547" t="s">
        <v>1606</v>
      </c>
      <c r="I446" s="549">
        <v>2016</v>
      </c>
      <c r="J446" s="548">
        <v>500</v>
      </c>
      <c r="K446" s="548"/>
      <c r="L446" s="547"/>
      <c r="M446"/>
    </row>
    <row r="447" spans="1:13" s="133" customFormat="1" ht="25.5" x14ac:dyDescent="0.25">
      <c r="A447" s="551">
        <f t="shared" si="6"/>
        <v>445</v>
      </c>
      <c r="B447" s="552" t="s">
        <v>293</v>
      </c>
      <c r="C447" s="547" t="s">
        <v>1605</v>
      </c>
      <c r="D447" s="551" t="s">
        <v>750</v>
      </c>
      <c r="E447" s="551" t="s">
        <v>323</v>
      </c>
      <c r="F447" s="553" t="s">
        <v>1604</v>
      </c>
      <c r="G447" s="547" t="s">
        <v>1603</v>
      </c>
      <c r="H447" s="547" t="s">
        <v>1602</v>
      </c>
      <c r="I447" s="549">
        <v>2016</v>
      </c>
      <c r="J447" s="548">
        <v>1400</v>
      </c>
      <c r="K447" s="548"/>
      <c r="L447" s="547"/>
      <c r="M447"/>
    </row>
    <row r="448" spans="1:13" s="133" customFormat="1" ht="38.25" x14ac:dyDescent="0.2">
      <c r="A448" s="551">
        <f t="shared" si="6"/>
        <v>446</v>
      </c>
      <c r="B448" s="552" t="s">
        <v>293</v>
      </c>
      <c r="C448" s="547" t="s">
        <v>1601</v>
      </c>
      <c r="D448" s="551" t="s">
        <v>672</v>
      </c>
      <c r="E448" s="551" t="s">
        <v>703</v>
      </c>
      <c r="F448" s="550" t="s">
        <v>1600</v>
      </c>
      <c r="G448" s="547" t="s">
        <v>1599</v>
      </c>
      <c r="H448" s="547" t="s">
        <v>1598</v>
      </c>
      <c r="I448" s="549">
        <v>2016</v>
      </c>
      <c r="J448" s="548">
        <v>11048.96</v>
      </c>
      <c r="K448" s="548"/>
      <c r="L448" s="547"/>
    </row>
    <row r="449" spans="1:12" s="133" customFormat="1" ht="25.5" x14ac:dyDescent="0.2">
      <c r="A449" s="539">
        <f t="shared" si="6"/>
        <v>447</v>
      </c>
      <c r="B449" s="539" t="s">
        <v>1439</v>
      </c>
      <c r="C449" s="535" t="s">
        <v>719</v>
      </c>
      <c r="D449" s="539" t="s">
        <v>672</v>
      </c>
      <c r="E449" s="539" t="s">
        <v>323</v>
      </c>
      <c r="F449" s="546" t="s">
        <v>1597</v>
      </c>
      <c r="G449" s="535" t="s">
        <v>1596</v>
      </c>
      <c r="H449" s="535" t="s">
        <v>1595</v>
      </c>
      <c r="I449" s="545" t="s">
        <v>1519</v>
      </c>
      <c r="J449" s="536">
        <v>2020</v>
      </c>
      <c r="K449" s="536"/>
      <c r="L449" s="535"/>
    </row>
    <row r="450" spans="1:12" s="133" customFormat="1" ht="25.5" x14ac:dyDescent="0.2">
      <c r="A450" s="539">
        <f t="shared" si="6"/>
        <v>448</v>
      </c>
      <c r="B450" s="539" t="s">
        <v>1439</v>
      </c>
      <c r="C450" s="535" t="s">
        <v>719</v>
      </c>
      <c r="D450" s="539" t="s">
        <v>672</v>
      </c>
      <c r="E450" s="539" t="s">
        <v>323</v>
      </c>
      <c r="F450" s="544" t="s">
        <v>1594</v>
      </c>
      <c r="G450" s="535" t="s">
        <v>1593</v>
      </c>
      <c r="H450" s="535" t="s">
        <v>1592</v>
      </c>
      <c r="I450" s="544" t="s">
        <v>1488</v>
      </c>
      <c r="J450" s="536">
        <v>4076</v>
      </c>
      <c r="K450" s="536"/>
      <c r="L450" s="535"/>
    </row>
    <row r="451" spans="1:12" s="133" customFormat="1" ht="38.25" x14ac:dyDescent="0.2">
      <c r="A451" s="539">
        <f t="shared" si="6"/>
        <v>449</v>
      </c>
      <c r="B451" s="539" t="s">
        <v>1439</v>
      </c>
      <c r="C451" s="535" t="s">
        <v>719</v>
      </c>
      <c r="D451" s="539" t="s">
        <v>672</v>
      </c>
      <c r="E451" s="539" t="s">
        <v>323</v>
      </c>
      <c r="F451" s="544" t="s">
        <v>1591</v>
      </c>
      <c r="G451" s="535" t="s">
        <v>1590</v>
      </c>
      <c r="H451" s="535" t="s">
        <v>1589</v>
      </c>
      <c r="I451" s="544" t="s">
        <v>1488</v>
      </c>
      <c r="J451" s="536">
        <v>10168</v>
      </c>
      <c r="K451" s="536"/>
      <c r="L451" s="535"/>
    </row>
    <row r="452" spans="1:12" s="133" customFormat="1" ht="38.25" x14ac:dyDescent="0.2">
      <c r="A452" s="539">
        <f t="shared" ref="A452:A515" si="7">A451+1</f>
        <v>450</v>
      </c>
      <c r="B452" s="539" t="s">
        <v>1439</v>
      </c>
      <c r="C452" s="535" t="s">
        <v>719</v>
      </c>
      <c r="D452" s="539" t="s">
        <v>672</v>
      </c>
      <c r="E452" s="539" t="s">
        <v>323</v>
      </c>
      <c r="F452" s="544" t="s">
        <v>1588</v>
      </c>
      <c r="G452" s="535" t="s">
        <v>1587</v>
      </c>
      <c r="H452" s="535" t="s">
        <v>1586</v>
      </c>
      <c r="I452" s="544" t="s">
        <v>1519</v>
      </c>
      <c r="J452" s="536">
        <v>7294</v>
      </c>
      <c r="K452" s="536"/>
      <c r="L452" s="535"/>
    </row>
    <row r="453" spans="1:12" s="133" customFormat="1" ht="25.5" x14ac:dyDescent="0.2">
      <c r="A453" s="539">
        <f t="shared" si="7"/>
        <v>451</v>
      </c>
      <c r="B453" s="539" t="s">
        <v>1439</v>
      </c>
      <c r="C453" s="535" t="s">
        <v>719</v>
      </c>
      <c r="D453" s="539" t="s">
        <v>672</v>
      </c>
      <c r="E453" s="539" t="s">
        <v>323</v>
      </c>
      <c r="F453" s="544" t="s">
        <v>1585</v>
      </c>
      <c r="G453" s="535" t="s">
        <v>1584</v>
      </c>
      <c r="H453" s="535" t="s">
        <v>1583</v>
      </c>
      <c r="I453" s="544" t="s">
        <v>1519</v>
      </c>
      <c r="J453" s="536">
        <v>2092</v>
      </c>
      <c r="K453" s="536"/>
      <c r="L453" s="535"/>
    </row>
    <row r="454" spans="1:12" s="133" customFormat="1" ht="38.25" x14ac:dyDescent="0.2">
      <c r="A454" s="539">
        <f t="shared" si="7"/>
        <v>452</v>
      </c>
      <c r="B454" s="539" t="s">
        <v>1439</v>
      </c>
      <c r="C454" s="535" t="s">
        <v>719</v>
      </c>
      <c r="D454" s="539" t="s">
        <v>672</v>
      </c>
      <c r="E454" s="539" t="s">
        <v>323</v>
      </c>
      <c r="F454" s="544" t="s">
        <v>1582</v>
      </c>
      <c r="G454" s="535" t="s">
        <v>1581</v>
      </c>
      <c r="H454" s="535" t="s">
        <v>1580</v>
      </c>
      <c r="I454" s="544" t="s">
        <v>1519</v>
      </c>
      <c r="J454" s="536">
        <v>2143</v>
      </c>
      <c r="K454" s="536"/>
      <c r="L454" s="535"/>
    </row>
    <row r="455" spans="1:12" s="133" customFormat="1" ht="38.25" x14ac:dyDescent="0.2">
      <c r="A455" s="539">
        <f t="shared" si="7"/>
        <v>453</v>
      </c>
      <c r="B455" s="539" t="s">
        <v>1439</v>
      </c>
      <c r="C455" s="535" t="s">
        <v>719</v>
      </c>
      <c r="D455" s="539" t="s">
        <v>672</v>
      </c>
      <c r="E455" s="539" t="s">
        <v>323</v>
      </c>
      <c r="F455" s="544" t="s">
        <v>1579</v>
      </c>
      <c r="G455" s="535" t="s">
        <v>1578</v>
      </c>
      <c r="H455" s="535" t="s">
        <v>1577</v>
      </c>
      <c r="I455" s="544" t="s">
        <v>1499</v>
      </c>
      <c r="J455" s="536">
        <v>9204</v>
      </c>
      <c r="K455" s="536"/>
      <c r="L455" s="535"/>
    </row>
    <row r="456" spans="1:12" s="133" customFormat="1" ht="25.5" x14ac:dyDescent="0.2">
      <c r="A456" s="539">
        <f t="shared" si="7"/>
        <v>454</v>
      </c>
      <c r="B456" s="539" t="s">
        <v>1439</v>
      </c>
      <c r="C456" s="535" t="s">
        <v>719</v>
      </c>
      <c r="D456" s="539" t="s">
        <v>672</v>
      </c>
      <c r="E456" s="539" t="s">
        <v>323</v>
      </c>
      <c r="F456" s="544" t="s">
        <v>1576</v>
      </c>
      <c r="G456" s="535" t="s">
        <v>1575</v>
      </c>
      <c r="H456" s="535" t="s">
        <v>1574</v>
      </c>
      <c r="I456" s="544" t="s">
        <v>1445</v>
      </c>
      <c r="J456" s="536">
        <v>8785</v>
      </c>
      <c r="K456" s="536"/>
      <c r="L456" s="535"/>
    </row>
    <row r="457" spans="1:12" s="133" customFormat="1" ht="25.5" x14ac:dyDescent="0.2">
      <c r="A457" s="539">
        <f t="shared" si="7"/>
        <v>455</v>
      </c>
      <c r="B457" s="539" t="s">
        <v>1439</v>
      </c>
      <c r="C457" s="535" t="s">
        <v>719</v>
      </c>
      <c r="D457" s="539" t="s">
        <v>672</v>
      </c>
      <c r="E457" s="539" t="s">
        <v>323</v>
      </c>
      <c r="F457" s="544" t="s">
        <v>1573</v>
      </c>
      <c r="G457" s="535" t="s">
        <v>1572</v>
      </c>
      <c r="H457" s="535" t="s">
        <v>1571</v>
      </c>
      <c r="I457" s="544" t="s">
        <v>1445</v>
      </c>
      <c r="J457" s="536">
        <v>10462</v>
      </c>
      <c r="K457" s="536"/>
      <c r="L457" s="535"/>
    </row>
    <row r="458" spans="1:12" s="133" customFormat="1" ht="25.5" x14ac:dyDescent="0.2">
      <c r="A458" s="539">
        <f t="shared" si="7"/>
        <v>456</v>
      </c>
      <c r="B458" s="539" t="s">
        <v>1439</v>
      </c>
      <c r="C458" s="535" t="s">
        <v>719</v>
      </c>
      <c r="D458" s="539" t="s">
        <v>672</v>
      </c>
      <c r="E458" s="539" t="s">
        <v>323</v>
      </c>
      <c r="F458" s="544" t="s">
        <v>1570</v>
      </c>
      <c r="G458" s="535" t="s">
        <v>707</v>
      </c>
      <c r="H458" s="535" t="s">
        <v>1569</v>
      </c>
      <c r="I458" s="544" t="s">
        <v>1499</v>
      </c>
      <c r="J458" s="536">
        <v>12733</v>
      </c>
      <c r="K458" s="536"/>
      <c r="L458" s="535"/>
    </row>
    <row r="459" spans="1:12" s="133" customFormat="1" ht="25.5" x14ac:dyDescent="0.2">
      <c r="A459" s="539">
        <f t="shared" si="7"/>
        <v>457</v>
      </c>
      <c r="B459" s="539" t="s">
        <v>1439</v>
      </c>
      <c r="C459" s="535" t="s">
        <v>719</v>
      </c>
      <c r="D459" s="539" t="s">
        <v>672</v>
      </c>
      <c r="E459" s="539" t="s">
        <v>323</v>
      </c>
      <c r="F459" s="544" t="s">
        <v>1568</v>
      </c>
      <c r="G459" s="535" t="s">
        <v>1567</v>
      </c>
      <c r="H459" s="535" t="s">
        <v>1566</v>
      </c>
      <c r="I459" s="544" t="s">
        <v>1499</v>
      </c>
      <c r="J459" s="536">
        <v>9325</v>
      </c>
      <c r="K459" s="536"/>
      <c r="L459" s="535"/>
    </row>
    <row r="460" spans="1:12" s="133" customFormat="1" ht="38.25" x14ac:dyDescent="0.2">
      <c r="A460" s="539">
        <f t="shared" si="7"/>
        <v>458</v>
      </c>
      <c r="B460" s="539" t="s">
        <v>1439</v>
      </c>
      <c r="C460" s="535" t="s">
        <v>719</v>
      </c>
      <c r="D460" s="539" t="s">
        <v>672</v>
      </c>
      <c r="E460" s="539" t="s">
        <v>323</v>
      </c>
      <c r="F460" s="544" t="s">
        <v>1565</v>
      </c>
      <c r="G460" s="535" t="s">
        <v>1564</v>
      </c>
      <c r="H460" s="535" t="s">
        <v>1563</v>
      </c>
      <c r="I460" s="544" t="s">
        <v>1499</v>
      </c>
      <c r="J460" s="536">
        <v>5203</v>
      </c>
      <c r="K460" s="536"/>
      <c r="L460" s="535"/>
    </row>
    <row r="461" spans="1:12" s="133" customFormat="1" ht="38.25" x14ac:dyDescent="0.2">
      <c r="A461" s="539">
        <f t="shared" si="7"/>
        <v>459</v>
      </c>
      <c r="B461" s="539" t="s">
        <v>1439</v>
      </c>
      <c r="C461" s="535" t="s">
        <v>719</v>
      </c>
      <c r="D461" s="539" t="s">
        <v>672</v>
      </c>
      <c r="E461" s="539" t="s">
        <v>323</v>
      </c>
      <c r="F461" s="544" t="s">
        <v>1562</v>
      </c>
      <c r="G461" s="535" t="s">
        <v>1561</v>
      </c>
      <c r="H461" s="535" t="s">
        <v>1560</v>
      </c>
      <c r="I461" s="544" t="s">
        <v>1445</v>
      </c>
      <c r="J461" s="536">
        <v>8819</v>
      </c>
      <c r="K461" s="536"/>
      <c r="L461" s="535"/>
    </row>
    <row r="462" spans="1:12" s="133" customFormat="1" ht="51" x14ac:dyDescent="0.2">
      <c r="A462" s="539">
        <f t="shared" si="7"/>
        <v>460</v>
      </c>
      <c r="B462" s="539" t="s">
        <v>1439</v>
      </c>
      <c r="C462" s="535" t="s">
        <v>719</v>
      </c>
      <c r="D462" s="539" t="s">
        <v>672</v>
      </c>
      <c r="E462" s="539" t="s">
        <v>323</v>
      </c>
      <c r="F462" s="544" t="s">
        <v>1559</v>
      </c>
      <c r="G462" s="535" t="s">
        <v>1558</v>
      </c>
      <c r="H462" s="535" t="s">
        <v>1557</v>
      </c>
      <c r="I462" s="544" t="s">
        <v>1445</v>
      </c>
      <c r="J462" s="536">
        <v>6899</v>
      </c>
      <c r="K462" s="536"/>
      <c r="L462" s="535"/>
    </row>
    <row r="463" spans="1:12" s="133" customFormat="1" ht="38.25" x14ac:dyDescent="0.2">
      <c r="A463" s="539">
        <f t="shared" si="7"/>
        <v>461</v>
      </c>
      <c r="B463" s="539" t="s">
        <v>1439</v>
      </c>
      <c r="C463" s="535" t="s">
        <v>719</v>
      </c>
      <c r="D463" s="539" t="s">
        <v>672</v>
      </c>
      <c r="E463" s="539" t="s">
        <v>323</v>
      </c>
      <c r="F463" s="544" t="s">
        <v>1556</v>
      </c>
      <c r="G463" s="535" t="s">
        <v>1555</v>
      </c>
      <c r="H463" s="535" t="s">
        <v>1554</v>
      </c>
      <c r="I463" s="544" t="s">
        <v>1445</v>
      </c>
      <c r="J463" s="536">
        <v>10912</v>
      </c>
      <c r="K463" s="536"/>
      <c r="L463" s="535"/>
    </row>
    <row r="464" spans="1:12" s="133" customFormat="1" ht="25.5" x14ac:dyDescent="0.2">
      <c r="A464" s="539">
        <f t="shared" si="7"/>
        <v>462</v>
      </c>
      <c r="B464" s="539" t="s">
        <v>1439</v>
      </c>
      <c r="C464" s="535" t="s">
        <v>719</v>
      </c>
      <c r="D464" s="539" t="s">
        <v>672</v>
      </c>
      <c r="E464" s="539" t="s">
        <v>323</v>
      </c>
      <c r="F464" s="544" t="s">
        <v>1553</v>
      </c>
      <c r="G464" s="535" t="s">
        <v>1552</v>
      </c>
      <c r="H464" s="535" t="s">
        <v>1551</v>
      </c>
      <c r="I464" s="544" t="s">
        <v>1532</v>
      </c>
      <c r="J464" s="536">
        <v>13709</v>
      </c>
      <c r="K464" s="536"/>
      <c r="L464" s="535"/>
    </row>
    <row r="465" spans="1:12" s="133" customFormat="1" ht="51" x14ac:dyDescent="0.2">
      <c r="A465" s="539">
        <f t="shared" si="7"/>
        <v>463</v>
      </c>
      <c r="B465" s="539" t="s">
        <v>1439</v>
      </c>
      <c r="C465" s="535" t="s">
        <v>719</v>
      </c>
      <c r="D465" s="539" t="s">
        <v>672</v>
      </c>
      <c r="E465" s="539" t="s">
        <v>323</v>
      </c>
      <c r="F465" s="544" t="s">
        <v>1550</v>
      </c>
      <c r="G465" s="535" t="s">
        <v>1549</v>
      </c>
      <c r="H465" s="535" t="s">
        <v>1548</v>
      </c>
      <c r="I465" s="544" t="s">
        <v>1532</v>
      </c>
      <c r="J465" s="536">
        <v>12410</v>
      </c>
      <c r="K465" s="536"/>
      <c r="L465" s="535"/>
    </row>
    <row r="466" spans="1:12" s="133" customFormat="1" ht="38.25" x14ac:dyDescent="0.2">
      <c r="A466" s="539">
        <f t="shared" si="7"/>
        <v>464</v>
      </c>
      <c r="B466" s="539" t="s">
        <v>1439</v>
      </c>
      <c r="C466" s="535" t="s">
        <v>719</v>
      </c>
      <c r="D466" s="539" t="s">
        <v>672</v>
      </c>
      <c r="E466" s="539" t="s">
        <v>323</v>
      </c>
      <c r="F466" s="544" t="s">
        <v>1547</v>
      </c>
      <c r="G466" s="535" t="s">
        <v>1546</v>
      </c>
      <c r="H466" s="535" t="s">
        <v>1545</v>
      </c>
      <c r="I466" s="544" t="s">
        <v>1509</v>
      </c>
      <c r="J466" s="536">
        <v>7661</v>
      </c>
      <c r="K466" s="536"/>
      <c r="L466" s="535"/>
    </row>
    <row r="467" spans="1:12" s="133" customFormat="1" ht="25.5" x14ac:dyDescent="0.2">
      <c r="A467" s="539">
        <f t="shared" si="7"/>
        <v>465</v>
      </c>
      <c r="B467" s="539" t="s">
        <v>1439</v>
      </c>
      <c r="C467" s="535" t="s">
        <v>719</v>
      </c>
      <c r="D467" s="539" t="s">
        <v>672</v>
      </c>
      <c r="E467" s="539" t="s">
        <v>323</v>
      </c>
      <c r="F467" s="544" t="s">
        <v>1544</v>
      </c>
      <c r="G467" s="535" t="s">
        <v>1543</v>
      </c>
      <c r="H467" s="535" t="s">
        <v>1542</v>
      </c>
      <c r="I467" s="544" t="s">
        <v>1509</v>
      </c>
      <c r="J467" s="536">
        <v>5835</v>
      </c>
      <c r="K467" s="536"/>
      <c r="L467" s="535"/>
    </row>
    <row r="468" spans="1:12" s="133" customFormat="1" ht="38.25" x14ac:dyDescent="0.2">
      <c r="A468" s="539">
        <f t="shared" si="7"/>
        <v>466</v>
      </c>
      <c r="B468" s="539" t="s">
        <v>1439</v>
      </c>
      <c r="C468" s="535" t="s">
        <v>719</v>
      </c>
      <c r="D468" s="539" t="s">
        <v>672</v>
      </c>
      <c r="E468" s="539" t="s">
        <v>323</v>
      </c>
      <c r="F468" s="544" t="s">
        <v>1541</v>
      </c>
      <c r="G468" s="535" t="s">
        <v>1540</v>
      </c>
      <c r="H468" s="535" t="s">
        <v>1539</v>
      </c>
      <c r="I468" s="544" t="s">
        <v>1532</v>
      </c>
      <c r="J468" s="536">
        <v>10535</v>
      </c>
      <c r="K468" s="536"/>
      <c r="L468" s="535"/>
    </row>
    <row r="469" spans="1:12" s="133" customFormat="1" ht="25.5" x14ac:dyDescent="0.2">
      <c r="A469" s="539">
        <f t="shared" si="7"/>
        <v>467</v>
      </c>
      <c r="B469" s="539" t="s">
        <v>1439</v>
      </c>
      <c r="C469" s="535" t="s">
        <v>719</v>
      </c>
      <c r="D469" s="539" t="s">
        <v>672</v>
      </c>
      <c r="E469" s="539" t="s">
        <v>323</v>
      </c>
      <c r="F469" s="544" t="s">
        <v>1538</v>
      </c>
      <c r="G469" s="535" t="s">
        <v>1537</v>
      </c>
      <c r="H469" s="535" t="s">
        <v>1536</v>
      </c>
      <c r="I469" s="544" t="s">
        <v>1509</v>
      </c>
      <c r="J469" s="536">
        <v>4708</v>
      </c>
      <c r="K469" s="536"/>
      <c r="L469" s="535"/>
    </row>
    <row r="470" spans="1:12" s="133" customFormat="1" ht="51" x14ac:dyDescent="0.2">
      <c r="A470" s="539">
        <f t="shared" si="7"/>
        <v>468</v>
      </c>
      <c r="B470" s="539" t="s">
        <v>1439</v>
      </c>
      <c r="C470" s="535" t="s">
        <v>719</v>
      </c>
      <c r="D470" s="539" t="s">
        <v>672</v>
      </c>
      <c r="E470" s="539" t="s">
        <v>323</v>
      </c>
      <c r="F470" s="544" t="s">
        <v>1535</v>
      </c>
      <c r="G470" s="535" t="s">
        <v>1534</v>
      </c>
      <c r="H470" s="535" t="s">
        <v>1533</v>
      </c>
      <c r="I470" s="544" t="s">
        <v>1532</v>
      </c>
      <c r="J470" s="536">
        <v>11466</v>
      </c>
      <c r="K470" s="536"/>
      <c r="L470" s="535"/>
    </row>
    <row r="471" spans="1:12" s="133" customFormat="1" ht="25.5" x14ac:dyDescent="0.2">
      <c r="A471" s="539">
        <f t="shared" si="7"/>
        <v>469</v>
      </c>
      <c r="B471" s="539" t="s">
        <v>1439</v>
      </c>
      <c r="C471" s="535" t="s">
        <v>719</v>
      </c>
      <c r="D471" s="539" t="s">
        <v>672</v>
      </c>
      <c r="E471" s="539" t="s">
        <v>323</v>
      </c>
      <c r="F471" s="544" t="s">
        <v>1531</v>
      </c>
      <c r="G471" s="535" t="s">
        <v>1530</v>
      </c>
      <c r="H471" s="535" t="s">
        <v>1529</v>
      </c>
      <c r="I471" s="544" t="s">
        <v>1509</v>
      </c>
      <c r="J471" s="536">
        <v>4796</v>
      </c>
      <c r="K471" s="536"/>
      <c r="L471" s="535"/>
    </row>
    <row r="472" spans="1:12" s="133" customFormat="1" ht="25.5" x14ac:dyDescent="0.2">
      <c r="A472" s="539">
        <f t="shared" si="7"/>
        <v>470</v>
      </c>
      <c r="B472" s="539" t="s">
        <v>1439</v>
      </c>
      <c r="C472" s="535" t="s">
        <v>719</v>
      </c>
      <c r="D472" s="539" t="s">
        <v>672</v>
      </c>
      <c r="E472" s="539" t="s">
        <v>323</v>
      </c>
      <c r="F472" s="544" t="s">
        <v>1528</v>
      </c>
      <c r="G472" s="535" t="s">
        <v>1527</v>
      </c>
      <c r="H472" s="535" t="s">
        <v>1526</v>
      </c>
      <c r="I472" s="544" t="s">
        <v>1440</v>
      </c>
      <c r="J472" s="536">
        <v>6679</v>
      </c>
      <c r="K472" s="536"/>
      <c r="L472" s="535"/>
    </row>
    <row r="473" spans="1:12" s="133" customFormat="1" ht="38.25" x14ac:dyDescent="0.2">
      <c r="A473" s="539">
        <f t="shared" si="7"/>
        <v>471</v>
      </c>
      <c r="B473" s="539" t="s">
        <v>1439</v>
      </c>
      <c r="C473" s="535" t="s">
        <v>814</v>
      </c>
      <c r="D473" s="539" t="s">
        <v>672</v>
      </c>
      <c r="E473" s="539" t="s">
        <v>323</v>
      </c>
      <c r="F473" s="544" t="s">
        <v>1525</v>
      </c>
      <c r="G473" s="535" t="s">
        <v>1524</v>
      </c>
      <c r="H473" s="535" t="s">
        <v>1523</v>
      </c>
      <c r="I473" s="544" t="s">
        <v>1519</v>
      </c>
      <c r="J473" s="536">
        <v>7449</v>
      </c>
      <c r="K473" s="536"/>
      <c r="L473" s="535"/>
    </row>
    <row r="474" spans="1:12" s="133" customFormat="1" ht="38.25" x14ac:dyDescent="0.2">
      <c r="A474" s="539">
        <f t="shared" si="7"/>
        <v>472</v>
      </c>
      <c r="B474" s="539" t="s">
        <v>1439</v>
      </c>
      <c r="C474" s="535" t="s">
        <v>814</v>
      </c>
      <c r="D474" s="539" t="s">
        <v>672</v>
      </c>
      <c r="E474" s="539" t="s">
        <v>323</v>
      </c>
      <c r="F474" s="544" t="s">
        <v>1522</v>
      </c>
      <c r="G474" s="535" t="s">
        <v>1521</v>
      </c>
      <c r="H474" s="535" t="s">
        <v>1520</v>
      </c>
      <c r="I474" s="544" t="s">
        <v>1519</v>
      </c>
      <c r="J474" s="536">
        <v>745</v>
      </c>
      <c r="K474" s="536"/>
      <c r="L474" s="535"/>
    </row>
    <row r="475" spans="1:12" s="133" customFormat="1" ht="25.5" x14ac:dyDescent="0.2">
      <c r="A475" s="539">
        <f t="shared" si="7"/>
        <v>473</v>
      </c>
      <c r="B475" s="539" t="s">
        <v>1439</v>
      </c>
      <c r="C475" s="535" t="s">
        <v>814</v>
      </c>
      <c r="D475" s="539" t="s">
        <v>672</v>
      </c>
      <c r="E475" s="539" t="s">
        <v>323</v>
      </c>
      <c r="F475" s="544" t="s">
        <v>1518</v>
      </c>
      <c r="G475" s="535" t="s">
        <v>1517</v>
      </c>
      <c r="H475" s="535" t="s">
        <v>1516</v>
      </c>
      <c r="I475" s="544" t="s">
        <v>1509</v>
      </c>
      <c r="J475" s="536">
        <v>7925</v>
      </c>
      <c r="K475" s="536"/>
      <c r="L475" s="535"/>
    </row>
    <row r="476" spans="1:12" s="133" customFormat="1" ht="38.25" x14ac:dyDescent="0.2">
      <c r="A476" s="539">
        <f t="shared" si="7"/>
        <v>474</v>
      </c>
      <c r="B476" s="539" t="s">
        <v>1439</v>
      </c>
      <c r="C476" s="535" t="s">
        <v>814</v>
      </c>
      <c r="D476" s="539" t="s">
        <v>672</v>
      </c>
      <c r="E476" s="539" t="s">
        <v>323</v>
      </c>
      <c r="F476" s="544" t="s">
        <v>1515</v>
      </c>
      <c r="G476" s="535" t="s">
        <v>1514</v>
      </c>
      <c r="H476" s="535" t="s">
        <v>1513</v>
      </c>
      <c r="I476" s="544" t="s">
        <v>1509</v>
      </c>
      <c r="J476" s="536">
        <v>7306</v>
      </c>
      <c r="K476" s="536"/>
      <c r="L476" s="535"/>
    </row>
    <row r="477" spans="1:12" s="133" customFormat="1" ht="38.25" x14ac:dyDescent="0.2">
      <c r="A477" s="539">
        <f t="shared" si="7"/>
        <v>475</v>
      </c>
      <c r="B477" s="539" t="s">
        <v>1439</v>
      </c>
      <c r="C477" s="535" t="s">
        <v>814</v>
      </c>
      <c r="D477" s="539" t="s">
        <v>672</v>
      </c>
      <c r="E477" s="539" t="s">
        <v>323</v>
      </c>
      <c r="F477" s="544" t="s">
        <v>1512</v>
      </c>
      <c r="G477" s="535" t="s">
        <v>1511</v>
      </c>
      <c r="H477" s="535" t="s">
        <v>1510</v>
      </c>
      <c r="I477" s="544" t="s">
        <v>1509</v>
      </c>
      <c r="J477" s="536">
        <v>1782</v>
      </c>
      <c r="K477" s="536"/>
      <c r="L477" s="535"/>
    </row>
    <row r="478" spans="1:12" s="133" customFormat="1" ht="38.25" x14ac:dyDescent="0.2">
      <c r="A478" s="539">
        <f t="shared" si="7"/>
        <v>476</v>
      </c>
      <c r="B478" s="539" t="s">
        <v>1439</v>
      </c>
      <c r="C478" s="535" t="s">
        <v>814</v>
      </c>
      <c r="D478" s="539" t="s">
        <v>672</v>
      </c>
      <c r="E478" s="539" t="s">
        <v>323</v>
      </c>
      <c r="F478" s="544" t="s">
        <v>1508</v>
      </c>
      <c r="G478" s="535" t="s">
        <v>1507</v>
      </c>
      <c r="H478" s="535" t="s">
        <v>1506</v>
      </c>
      <c r="I478" s="544" t="s">
        <v>1445</v>
      </c>
      <c r="J478" s="536">
        <v>1933</v>
      </c>
      <c r="K478" s="536"/>
      <c r="L478" s="535"/>
    </row>
    <row r="479" spans="1:12" s="133" customFormat="1" ht="38.25" x14ac:dyDescent="0.2">
      <c r="A479" s="539">
        <f t="shared" si="7"/>
        <v>477</v>
      </c>
      <c r="B479" s="539" t="s">
        <v>1439</v>
      </c>
      <c r="C479" s="535" t="s">
        <v>814</v>
      </c>
      <c r="D479" s="539" t="s">
        <v>672</v>
      </c>
      <c r="E479" s="539" t="s">
        <v>323</v>
      </c>
      <c r="F479" s="544" t="s">
        <v>1505</v>
      </c>
      <c r="G479" s="535" t="s">
        <v>1504</v>
      </c>
      <c r="H479" s="535" t="s">
        <v>1503</v>
      </c>
      <c r="I479" s="544" t="s">
        <v>1445</v>
      </c>
      <c r="J479" s="536">
        <v>2906</v>
      </c>
      <c r="K479" s="536"/>
      <c r="L479" s="535"/>
    </row>
    <row r="480" spans="1:12" s="133" customFormat="1" ht="76.5" x14ac:dyDescent="0.2">
      <c r="A480" s="539">
        <f t="shared" si="7"/>
        <v>478</v>
      </c>
      <c r="B480" s="539" t="s">
        <v>1439</v>
      </c>
      <c r="C480" s="535" t="s">
        <v>1502</v>
      </c>
      <c r="D480" s="539" t="s">
        <v>672</v>
      </c>
      <c r="E480" s="539" t="s">
        <v>323</v>
      </c>
      <c r="F480" s="543" t="s">
        <v>1501</v>
      </c>
      <c r="G480" s="535" t="s">
        <v>1485</v>
      </c>
      <c r="H480" s="535" t="s">
        <v>1500</v>
      </c>
      <c r="I480" s="543" t="s">
        <v>1499</v>
      </c>
      <c r="J480" s="536">
        <v>24445</v>
      </c>
      <c r="K480" s="536"/>
      <c r="L480" s="535" t="s">
        <v>1498</v>
      </c>
    </row>
    <row r="481" spans="1:13" s="133" customFormat="1" ht="38.25" x14ac:dyDescent="0.2">
      <c r="A481" s="539">
        <f t="shared" si="7"/>
        <v>479</v>
      </c>
      <c r="B481" s="539" t="s">
        <v>1439</v>
      </c>
      <c r="C481" s="535" t="s">
        <v>709</v>
      </c>
      <c r="D481" s="539" t="s">
        <v>672</v>
      </c>
      <c r="E481" s="539" t="s">
        <v>323</v>
      </c>
      <c r="F481" s="544" t="s">
        <v>1497</v>
      </c>
      <c r="G481" s="535" t="s">
        <v>1496</v>
      </c>
      <c r="H481" s="535" t="s">
        <v>1495</v>
      </c>
      <c r="I481" s="544" t="s">
        <v>1488</v>
      </c>
      <c r="J481" s="536">
        <v>39817</v>
      </c>
      <c r="K481" s="536"/>
      <c r="L481" s="535" t="s">
        <v>1494</v>
      </c>
    </row>
    <row r="482" spans="1:13" s="133" customFormat="1" ht="38.25" x14ac:dyDescent="0.2">
      <c r="A482" s="539">
        <f t="shared" si="7"/>
        <v>480</v>
      </c>
      <c r="B482" s="539" t="s">
        <v>1439</v>
      </c>
      <c r="C482" s="535" t="s">
        <v>709</v>
      </c>
      <c r="D482" s="539" t="s">
        <v>672</v>
      </c>
      <c r="E482" s="539" t="s">
        <v>323</v>
      </c>
      <c r="F482" s="544" t="s">
        <v>1493</v>
      </c>
      <c r="G482" s="535" t="s">
        <v>1492</v>
      </c>
      <c r="H482" s="535" t="s">
        <v>1491</v>
      </c>
      <c r="I482" s="544" t="s">
        <v>1460</v>
      </c>
      <c r="J482" s="536">
        <v>15718</v>
      </c>
      <c r="K482" s="536"/>
      <c r="L482" s="535" t="s">
        <v>1490</v>
      </c>
    </row>
    <row r="483" spans="1:13" s="133" customFormat="1" ht="63.75" x14ac:dyDescent="0.2">
      <c r="A483" s="539">
        <f t="shared" si="7"/>
        <v>481</v>
      </c>
      <c r="B483" s="539" t="s">
        <v>1439</v>
      </c>
      <c r="C483" s="535" t="s">
        <v>709</v>
      </c>
      <c r="D483" s="539" t="s">
        <v>672</v>
      </c>
      <c r="E483" s="539" t="s">
        <v>323</v>
      </c>
      <c r="F483" s="544" t="s">
        <v>708</v>
      </c>
      <c r="G483" s="535" t="s">
        <v>707</v>
      </c>
      <c r="H483" s="535" t="s">
        <v>1489</v>
      </c>
      <c r="I483" s="544" t="s">
        <v>1488</v>
      </c>
      <c r="J483" s="536">
        <v>45357</v>
      </c>
      <c r="K483" s="536"/>
      <c r="L483" s="535" t="s">
        <v>1487</v>
      </c>
    </row>
    <row r="484" spans="1:13" s="133" customFormat="1" ht="38.25" x14ac:dyDescent="0.2">
      <c r="A484" s="539">
        <f t="shared" si="7"/>
        <v>482</v>
      </c>
      <c r="B484" s="539" t="s">
        <v>1439</v>
      </c>
      <c r="C484" s="535" t="s">
        <v>709</v>
      </c>
      <c r="D484" s="539" t="s">
        <v>672</v>
      </c>
      <c r="E484" s="539" t="s">
        <v>323</v>
      </c>
      <c r="F484" s="544" t="s">
        <v>1486</v>
      </c>
      <c r="G484" s="535" t="s">
        <v>1485</v>
      </c>
      <c r="H484" s="535" t="s">
        <v>1484</v>
      </c>
      <c r="I484" s="544" t="s">
        <v>1440</v>
      </c>
      <c r="J484" s="536">
        <v>74481</v>
      </c>
      <c r="K484" s="536"/>
      <c r="L484" s="535" t="s">
        <v>1483</v>
      </c>
    </row>
    <row r="485" spans="1:13" s="133" customFormat="1" ht="38.25" x14ac:dyDescent="0.2">
      <c r="A485" s="539">
        <f t="shared" si="7"/>
        <v>483</v>
      </c>
      <c r="B485" s="539" t="s">
        <v>1439</v>
      </c>
      <c r="C485" s="535" t="s">
        <v>709</v>
      </c>
      <c r="D485" s="539" t="s">
        <v>672</v>
      </c>
      <c r="E485" s="539" t="s">
        <v>323</v>
      </c>
      <c r="F485" s="544" t="s">
        <v>1482</v>
      </c>
      <c r="G485" s="535" t="s">
        <v>1481</v>
      </c>
      <c r="H485" s="535" t="s">
        <v>1480</v>
      </c>
      <c r="I485" s="544" t="s">
        <v>1450</v>
      </c>
      <c r="J485" s="536">
        <v>62648</v>
      </c>
      <c r="K485" s="536"/>
      <c r="L485" s="535" t="s">
        <v>1479</v>
      </c>
    </row>
    <row r="486" spans="1:13" s="133" customFormat="1" ht="25.5" x14ac:dyDescent="0.2">
      <c r="A486" s="539">
        <f t="shared" si="7"/>
        <v>484</v>
      </c>
      <c r="B486" s="539" t="s">
        <v>1439</v>
      </c>
      <c r="C486" s="535" t="s">
        <v>709</v>
      </c>
      <c r="D486" s="539" t="s">
        <v>672</v>
      </c>
      <c r="E486" s="539" t="s">
        <v>323</v>
      </c>
      <c r="F486" s="544" t="s">
        <v>1478</v>
      </c>
      <c r="G486" s="535" t="s">
        <v>1475</v>
      </c>
      <c r="H486" s="535" t="s">
        <v>1477</v>
      </c>
      <c r="I486" s="544" t="s">
        <v>1470</v>
      </c>
      <c r="J486" s="536">
        <v>2200</v>
      </c>
      <c r="K486" s="536"/>
      <c r="L486" s="535"/>
    </row>
    <row r="487" spans="1:13" s="133" customFormat="1" ht="38.25" x14ac:dyDescent="0.2">
      <c r="A487" s="539">
        <f t="shared" si="7"/>
        <v>485</v>
      </c>
      <c r="B487" s="539" t="s">
        <v>1439</v>
      </c>
      <c r="C487" s="535" t="s">
        <v>709</v>
      </c>
      <c r="D487" s="539" t="s">
        <v>672</v>
      </c>
      <c r="E487" s="539" t="s">
        <v>323</v>
      </c>
      <c r="F487" s="544" t="s">
        <v>1476</v>
      </c>
      <c r="G487" s="535" t="s">
        <v>1475</v>
      </c>
      <c r="H487" s="535" t="s">
        <v>1474</v>
      </c>
      <c r="I487" s="544" t="s">
        <v>1470</v>
      </c>
      <c r="J487" s="536">
        <v>3900</v>
      </c>
      <c r="K487" s="536"/>
      <c r="L487" s="535"/>
    </row>
    <row r="488" spans="1:13" s="133" customFormat="1" ht="38.25" x14ac:dyDescent="0.2">
      <c r="A488" s="539">
        <f t="shared" si="7"/>
        <v>486</v>
      </c>
      <c r="B488" s="539" t="s">
        <v>1439</v>
      </c>
      <c r="C488" s="535" t="s">
        <v>709</v>
      </c>
      <c r="D488" s="539" t="s">
        <v>672</v>
      </c>
      <c r="E488" s="539" t="s">
        <v>323</v>
      </c>
      <c r="F488" s="544" t="s">
        <v>1473</v>
      </c>
      <c r="G488" s="535" t="s">
        <v>1472</v>
      </c>
      <c r="H488" s="535" t="s">
        <v>1471</v>
      </c>
      <c r="I488" s="544" t="s">
        <v>1470</v>
      </c>
      <c r="J488" s="536">
        <v>2650</v>
      </c>
      <c r="K488" s="536"/>
      <c r="L488" s="535"/>
    </row>
    <row r="489" spans="1:13" s="133" customFormat="1" ht="38.25" x14ac:dyDescent="0.2">
      <c r="A489" s="539">
        <f t="shared" si="7"/>
        <v>487</v>
      </c>
      <c r="B489" s="539" t="s">
        <v>1439</v>
      </c>
      <c r="C489" s="535" t="s">
        <v>709</v>
      </c>
      <c r="D489" s="539" t="s">
        <v>672</v>
      </c>
      <c r="E489" s="539" t="s">
        <v>323</v>
      </c>
      <c r="F489" s="544" t="s">
        <v>1469</v>
      </c>
      <c r="G489" s="535" t="s">
        <v>1468</v>
      </c>
      <c r="H489" s="535" t="s">
        <v>1467</v>
      </c>
      <c r="I489" s="544" t="s">
        <v>1435</v>
      </c>
      <c r="J489" s="536">
        <v>2410</v>
      </c>
      <c r="K489" s="536"/>
      <c r="L489" s="535"/>
    </row>
    <row r="490" spans="1:13" s="133" customFormat="1" ht="51" x14ac:dyDescent="0.2">
      <c r="A490" s="539">
        <f t="shared" si="7"/>
        <v>488</v>
      </c>
      <c r="B490" s="539" t="s">
        <v>1439</v>
      </c>
      <c r="C490" s="535" t="s">
        <v>709</v>
      </c>
      <c r="D490" s="539" t="s">
        <v>672</v>
      </c>
      <c r="E490" s="539" t="s">
        <v>323</v>
      </c>
      <c r="F490" s="544" t="s">
        <v>1466</v>
      </c>
      <c r="G490" s="535" t="s">
        <v>838</v>
      </c>
      <c r="H490" s="535" t="s">
        <v>1465</v>
      </c>
      <c r="I490" s="544" t="s">
        <v>1450</v>
      </c>
      <c r="J490" s="536">
        <v>19686</v>
      </c>
      <c r="K490" s="536"/>
      <c r="L490" s="535" t="s">
        <v>1464</v>
      </c>
    </row>
    <row r="491" spans="1:13" s="133" customFormat="1" ht="51" x14ac:dyDescent="0.2">
      <c r="A491" s="539">
        <f t="shared" si="7"/>
        <v>489</v>
      </c>
      <c r="B491" s="539" t="s">
        <v>1439</v>
      </c>
      <c r="C491" s="535" t="s">
        <v>709</v>
      </c>
      <c r="D491" s="539" t="s">
        <v>672</v>
      </c>
      <c r="E491" s="539" t="s">
        <v>323</v>
      </c>
      <c r="F491" s="544" t="s">
        <v>1463</v>
      </c>
      <c r="G491" s="535" t="s">
        <v>1462</v>
      </c>
      <c r="H491" s="535" t="s">
        <v>1461</v>
      </c>
      <c r="I491" s="543" t="s">
        <v>1460</v>
      </c>
      <c r="J491" s="536">
        <v>5035</v>
      </c>
      <c r="K491" s="536"/>
      <c r="L491" s="535" t="s">
        <v>1459</v>
      </c>
    </row>
    <row r="492" spans="1:13" s="133" customFormat="1" ht="38.25" x14ac:dyDescent="0.25">
      <c r="A492" s="539">
        <f t="shared" si="7"/>
        <v>490</v>
      </c>
      <c r="B492" s="539" t="s">
        <v>1439</v>
      </c>
      <c r="C492" s="535" t="s">
        <v>1458</v>
      </c>
      <c r="D492" s="539" t="s">
        <v>750</v>
      </c>
      <c r="E492" s="539" t="s">
        <v>703</v>
      </c>
      <c r="F492" s="544" t="s">
        <v>1457</v>
      </c>
      <c r="G492" s="535" t="s">
        <v>1456</v>
      </c>
      <c r="H492" s="535" t="s">
        <v>1455</v>
      </c>
      <c r="I492" s="544" t="s">
        <v>1454</v>
      </c>
      <c r="J492" s="536">
        <v>7899.6</v>
      </c>
      <c r="K492" s="536">
        <v>2300.4</v>
      </c>
      <c r="L492" s="535"/>
      <c r="M492"/>
    </row>
    <row r="493" spans="1:13" s="133" customFormat="1" ht="25.5" x14ac:dyDescent="0.2">
      <c r="A493" s="539">
        <f t="shared" si="7"/>
        <v>491</v>
      </c>
      <c r="B493" s="539" t="s">
        <v>1439</v>
      </c>
      <c r="C493" s="535" t="s">
        <v>742</v>
      </c>
      <c r="D493" s="539" t="s">
        <v>672</v>
      </c>
      <c r="E493" s="539" t="s">
        <v>703</v>
      </c>
      <c r="F493" s="544" t="s">
        <v>1453</v>
      </c>
      <c r="G493" s="535" t="s">
        <v>1452</v>
      </c>
      <c r="H493" s="535" t="s">
        <v>1451</v>
      </c>
      <c r="I493" s="543" t="s">
        <v>1450</v>
      </c>
      <c r="J493" s="536">
        <v>1726</v>
      </c>
      <c r="K493" s="536">
        <v>0</v>
      </c>
      <c r="L493" s="535"/>
    </row>
    <row r="494" spans="1:13" s="133" customFormat="1" ht="38.25" x14ac:dyDescent="0.2">
      <c r="A494" s="539">
        <f t="shared" si="7"/>
        <v>492</v>
      </c>
      <c r="B494" s="539" t="s">
        <v>1439</v>
      </c>
      <c r="C494" s="535" t="s">
        <v>1449</v>
      </c>
      <c r="D494" s="539" t="s">
        <v>672</v>
      </c>
      <c r="E494" s="539" t="s">
        <v>703</v>
      </c>
      <c r="F494" s="544" t="s">
        <v>1448</v>
      </c>
      <c r="G494" s="535" t="s">
        <v>1447</v>
      </c>
      <c r="H494" s="535" t="s">
        <v>1446</v>
      </c>
      <c r="I494" s="543" t="s">
        <v>1445</v>
      </c>
      <c r="J494" s="536">
        <v>0</v>
      </c>
      <c r="K494" s="536"/>
      <c r="L494" s="535"/>
    </row>
    <row r="495" spans="1:13" s="133" customFormat="1" ht="63.75" x14ac:dyDescent="0.2">
      <c r="A495" s="539">
        <f t="shared" si="7"/>
        <v>493</v>
      </c>
      <c r="B495" s="539" t="s">
        <v>1439</v>
      </c>
      <c r="C495" s="535" t="s">
        <v>1444</v>
      </c>
      <c r="D495" s="539" t="s">
        <v>672</v>
      </c>
      <c r="E495" s="539" t="s">
        <v>703</v>
      </c>
      <c r="F495" s="544" t="s">
        <v>1443</v>
      </c>
      <c r="G495" s="535" t="s">
        <v>1442</v>
      </c>
      <c r="H495" s="535" t="s">
        <v>1441</v>
      </c>
      <c r="I495" s="544" t="s">
        <v>1440</v>
      </c>
      <c r="J495" s="536">
        <v>0</v>
      </c>
      <c r="K495" s="536"/>
      <c r="L495" s="535"/>
    </row>
    <row r="496" spans="1:13" s="133" customFormat="1" ht="38.25" x14ac:dyDescent="0.2">
      <c r="A496" s="539">
        <f t="shared" si="7"/>
        <v>494</v>
      </c>
      <c r="B496" s="539" t="s">
        <v>1439</v>
      </c>
      <c r="C496" s="535" t="s">
        <v>704</v>
      </c>
      <c r="D496" s="539" t="s">
        <v>672</v>
      </c>
      <c r="E496" s="539" t="s">
        <v>703</v>
      </c>
      <c r="F496" s="544" t="s">
        <v>1438</v>
      </c>
      <c r="G496" s="535" t="s">
        <v>1437</v>
      </c>
      <c r="H496" s="535" t="s">
        <v>1436</v>
      </c>
      <c r="I496" s="543" t="s">
        <v>1435</v>
      </c>
      <c r="J496" s="536">
        <v>0</v>
      </c>
      <c r="K496" s="536"/>
      <c r="L496" s="535"/>
    </row>
    <row r="497" spans="1:13" s="133" customFormat="1" ht="25.5" x14ac:dyDescent="0.25">
      <c r="A497" s="539">
        <f t="shared" si="7"/>
        <v>495</v>
      </c>
      <c r="B497" s="539" t="s">
        <v>607</v>
      </c>
      <c r="C497" s="535" t="s">
        <v>1080</v>
      </c>
      <c r="D497" s="539" t="s">
        <v>750</v>
      </c>
      <c r="E497" s="539" t="s">
        <v>323</v>
      </c>
      <c r="F497" s="538" t="s">
        <v>1434</v>
      </c>
      <c r="G497" s="535" t="s">
        <v>873</v>
      </c>
      <c r="H497" s="535" t="s">
        <v>1433</v>
      </c>
      <c r="I497" s="537" t="s">
        <v>1432</v>
      </c>
      <c r="J497" s="536">
        <v>29714.54</v>
      </c>
      <c r="K497" s="536"/>
      <c r="L497" s="535"/>
      <c r="M497"/>
    </row>
    <row r="498" spans="1:13" s="133" customFormat="1" ht="25.5" x14ac:dyDescent="0.25">
      <c r="A498" s="539">
        <f t="shared" si="7"/>
        <v>496</v>
      </c>
      <c r="B498" s="539" t="s">
        <v>607</v>
      </c>
      <c r="C498" s="535" t="s">
        <v>1431</v>
      </c>
      <c r="D498" s="539" t="s">
        <v>750</v>
      </c>
      <c r="E498" s="539" t="s">
        <v>323</v>
      </c>
      <c r="F498" s="542" t="s">
        <v>1430</v>
      </c>
      <c r="G498" s="535" t="s">
        <v>873</v>
      </c>
      <c r="H498" s="535" t="s">
        <v>1429</v>
      </c>
      <c r="I498" s="541" t="s">
        <v>1428</v>
      </c>
      <c r="J498" s="536">
        <v>22064.5</v>
      </c>
      <c r="K498" s="536"/>
      <c r="L498" s="535"/>
      <c r="M498"/>
    </row>
    <row r="499" spans="1:13" s="133" customFormat="1" ht="25.5" x14ac:dyDescent="0.25">
      <c r="A499" s="539">
        <f t="shared" si="7"/>
        <v>497</v>
      </c>
      <c r="B499" s="539" t="s">
        <v>607</v>
      </c>
      <c r="C499" s="535" t="s">
        <v>1427</v>
      </c>
      <c r="D499" s="539" t="s">
        <v>750</v>
      </c>
      <c r="E499" s="539" t="s">
        <v>703</v>
      </c>
      <c r="F499" s="538" t="s">
        <v>1426</v>
      </c>
      <c r="G499" s="535" t="s">
        <v>1008</v>
      </c>
      <c r="H499" s="535" t="s">
        <v>1425</v>
      </c>
      <c r="I499" s="537" t="s">
        <v>1424</v>
      </c>
      <c r="J499" s="536">
        <v>400</v>
      </c>
      <c r="K499" s="536"/>
      <c r="L499" s="535"/>
      <c r="M499"/>
    </row>
    <row r="500" spans="1:13" s="133" customFormat="1" ht="25.5" x14ac:dyDescent="0.25">
      <c r="A500" s="539">
        <f t="shared" si="7"/>
        <v>498</v>
      </c>
      <c r="B500" s="539" t="s">
        <v>607</v>
      </c>
      <c r="C500" s="535" t="s">
        <v>859</v>
      </c>
      <c r="D500" s="539" t="s">
        <v>750</v>
      </c>
      <c r="E500" s="539" t="s">
        <v>323</v>
      </c>
      <c r="F500" s="538" t="s">
        <v>1423</v>
      </c>
      <c r="G500" s="535" t="s">
        <v>948</v>
      </c>
      <c r="H500" s="535" t="s">
        <v>1422</v>
      </c>
      <c r="I500" s="540" t="s">
        <v>1421</v>
      </c>
      <c r="J500" s="536">
        <v>455</v>
      </c>
      <c r="K500" s="536"/>
      <c r="L500" s="535"/>
      <c r="M500"/>
    </row>
    <row r="501" spans="1:13" s="133" customFormat="1" ht="38.25" x14ac:dyDescent="0.25">
      <c r="A501" s="539">
        <f t="shared" si="7"/>
        <v>499</v>
      </c>
      <c r="B501" s="539" t="s">
        <v>607</v>
      </c>
      <c r="C501" s="535" t="s">
        <v>1182</v>
      </c>
      <c r="D501" s="539" t="s">
        <v>750</v>
      </c>
      <c r="E501" s="539" t="s">
        <v>323</v>
      </c>
      <c r="F501" s="538" t="s">
        <v>1420</v>
      </c>
      <c r="G501" s="535" t="s">
        <v>935</v>
      </c>
      <c r="H501" s="535" t="s">
        <v>1419</v>
      </c>
      <c r="I501" s="540" t="s">
        <v>1418</v>
      </c>
      <c r="J501" s="536">
        <v>80</v>
      </c>
      <c r="K501" s="536"/>
      <c r="L501" s="535"/>
      <c r="M501"/>
    </row>
    <row r="502" spans="1:13" s="133" customFormat="1" ht="38.25" x14ac:dyDescent="0.25">
      <c r="A502" s="539">
        <f t="shared" si="7"/>
        <v>500</v>
      </c>
      <c r="B502" s="539" t="s">
        <v>607</v>
      </c>
      <c r="C502" s="535" t="s">
        <v>1182</v>
      </c>
      <c r="D502" s="539" t="s">
        <v>750</v>
      </c>
      <c r="E502" s="539" t="s">
        <v>323</v>
      </c>
      <c r="F502" s="538" t="s">
        <v>1417</v>
      </c>
      <c r="G502" s="535" t="s">
        <v>952</v>
      </c>
      <c r="H502" s="535" t="s">
        <v>1416</v>
      </c>
      <c r="I502" s="540" t="s">
        <v>1415</v>
      </c>
      <c r="J502" s="536">
        <v>50</v>
      </c>
      <c r="K502" s="536"/>
      <c r="L502" s="535"/>
      <c r="M502"/>
    </row>
    <row r="503" spans="1:13" s="133" customFormat="1" ht="25.5" x14ac:dyDescent="0.25">
      <c r="A503" s="539">
        <f t="shared" si="7"/>
        <v>501</v>
      </c>
      <c r="B503" s="539" t="s">
        <v>607</v>
      </c>
      <c r="C503" s="535" t="s">
        <v>1414</v>
      </c>
      <c r="D503" s="539" t="s">
        <v>750</v>
      </c>
      <c r="E503" s="539" t="s">
        <v>323</v>
      </c>
      <c r="F503" s="538" t="s">
        <v>1413</v>
      </c>
      <c r="G503" s="535" t="s">
        <v>1030</v>
      </c>
      <c r="H503" s="535" t="s">
        <v>1412</v>
      </c>
      <c r="I503" s="540" t="s">
        <v>1397</v>
      </c>
      <c r="J503" s="536">
        <v>480</v>
      </c>
      <c r="K503" s="536"/>
      <c r="L503" s="535"/>
      <c r="M503"/>
    </row>
    <row r="504" spans="1:13" s="133" customFormat="1" ht="25.5" x14ac:dyDescent="0.25">
      <c r="A504" s="539">
        <f t="shared" si="7"/>
        <v>502</v>
      </c>
      <c r="B504" s="539" t="s">
        <v>607</v>
      </c>
      <c r="C504" s="535" t="s">
        <v>1243</v>
      </c>
      <c r="D504" s="539" t="s">
        <v>750</v>
      </c>
      <c r="E504" s="539" t="s">
        <v>323</v>
      </c>
      <c r="F504" s="538" t="s">
        <v>1411</v>
      </c>
      <c r="G504" s="535" t="s">
        <v>961</v>
      </c>
      <c r="H504" s="535" t="s">
        <v>1241</v>
      </c>
      <c r="I504" s="540" t="s">
        <v>1410</v>
      </c>
      <c r="J504" s="536">
        <v>300</v>
      </c>
      <c r="K504" s="536"/>
      <c r="L504" s="535"/>
      <c r="M504"/>
    </row>
    <row r="505" spans="1:13" s="133" customFormat="1" ht="38.25" x14ac:dyDescent="0.25">
      <c r="A505" s="539">
        <f t="shared" si="7"/>
        <v>503</v>
      </c>
      <c r="B505" s="539" t="s">
        <v>607</v>
      </c>
      <c r="C505" s="535" t="s">
        <v>1409</v>
      </c>
      <c r="D505" s="539" t="s">
        <v>750</v>
      </c>
      <c r="E505" s="539" t="s">
        <v>323</v>
      </c>
      <c r="F505" s="538" t="s">
        <v>1408</v>
      </c>
      <c r="G505" s="535" t="s">
        <v>1127</v>
      </c>
      <c r="H505" s="535" t="s">
        <v>1407</v>
      </c>
      <c r="I505" s="540" t="s">
        <v>1406</v>
      </c>
      <c r="J505" s="536">
        <v>80</v>
      </c>
      <c r="K505" s="536"/>
      <c r="L505" s="535"/>
      <c r="M505"/>
    </row>
    <row r="506" spans="1:13" s="133" customFormat="1" ht="25.5" x14ac:dyDescent="0.25">
      <c r="A506" s="539">
        <f t="shared" si="7"/>
        <v>504</v>
      </c>
      <c r="B506" s="539" t="s">
        <v>607</v>
      </c>
      <c r="C506" s="535" t="s">
        <v>1402</v>
      </c>
      <c r="D506" s="539" t="s">
        <v>750</v>
      </c>
      <c r="E506" s="539" t="s">
        <v>323</v>
      </c>
      <c r="F506" s="538" t="s">
        <v>1405</v>
      </c>
      <c r="G506" s="535" t="s">
        <v>848</v>
      </c>
      <c r="H506" s="535" t="s">
        <v>1404</v>
      </c>
      <c r="I506" s="540" t="s">
        <v>1403</v>
      </c>
      <c r="J506" s="536">
        <v>2130</v>
      </c>
      <c r="K506" s="536"/>
      <c r="L506" s="535"/>
      <c r="M506"/>
    </row>
    <row r="507" spans="1:13" s="133" customFormat="1" ht="25.5" x14ac:dyDescent="0.25">
      <c r="A507" s="539">
        <f t="shared" si="7"/>
        <v>505</v>
      </c>
      <c r="B507" s="539" t="s">
        <v>607</v>
      </c>
      <c r="C507" s="535" t="s">
        <v>1402</v>
      </c>
      <c r="D507" s="539" t="s">
        <v>750</v>
      </c>
      <c r="E507" s="539" t="s">
        <v>323</v>
      </c>
      <c r="F507" s="538" t="s">
        <v>1401</v>
      </c>
      <c r="G507" s="535" t="s">
        <v>848</v>
      </c>
      <c r="H507" s="535" t="s">
        <v>1400</v>
      </c>
      <c r="I507" s="540" t="s">
        <v>1399</v>
      </c>
      <c r="J507" s="536">
        <v>540</v>
      </c>
      <c r="K507" s="536"/>
      <c r="L507" s="535"/>
      <c r="M507"/>
    </row>
    <row r="508" spans="1:13" s="133" customFormat="1" ht="25.5" x14ac:dyDescent="0.25">
      <c r="A508" s="539">
        <f t="shared" si="7"/>
        <v>506</v>
      </c>
      <c r="B508" s="539" t="s">
        <v>607</v>
      </c>
      <c r="C508" s="535" t="s">
        <v>983</v>
      </c>
      <c r="D508" s="539" t="s">
        <v>750</v>
      </c>
      <c r="E508" s="539" t="s">
        <v>323</v>
      </c>
      <c r="F508" s="538" t="s">
        <v>1398</v>
      </c>
      <c r="G508" s="535" t="s">
        <v>707</v>
      </c>
      <c r="H508" s="535" t="s">
        <v>861</v>
      </c>
      <c r="I508" s="540" t="s">
        <v>1397</v>
      </c>
      <c r="J508" s="536">
        <v>4510</v>
      </c>
      <c r="K508" s="536"/>
      <c r="L508" s="535"/>
      <c r="M508"/>
    </row>
    <row r="509" spans="1:13" s="133" customFormat="1" ht="25.5" x14ac:dyDescent="0.25">
      <c r="A509" s="539">
        <f t="shared" si="7"/>
        <v>507</v>
      </c>
      <c r="B509" s="539" t="s">
        <v>607</v>
      </c>
      <c r="C509" s="535" t="s">
        <v>983</v>
      </c>
      <c r="D509" s="539" t="s">
        <v>750</v>
      </c>
      <c r="E509" s="539" t="s">
        <v>323</v>
      </c>
      <c r="F509" s="538" t="s">
        <v>1396</v>
      </c>
      <c r="G509" s="535" t="s">
        <v>707</v>
      </c>
      <c r="H509" s="535" t="s">
        <v>861</v>
      </c>
      <c r="I509" s="540" t="s">
        <v>1395</v>
      </c>
      <c r="J509" s="536">
        <v>2550</v>
      </c>
      <c r="K509" s="536"/>
      <c r="L509" s="535"/>
      <c r="M509"/>
    </row>
    <row r="510" spans="1:13" s="133" customFormat="1" ht="25.5" x14ac:dyDescent="0.25">
      <c r="A510" s="539">
        <f t="shared" si="7"/>
        <v>508</v>
      </c>
      <c r="B510" s="539" t="s">
        <v>607</v>
      </c>
      <c r="C510" s="535" t="s">
        <v>1174</v>
      </c>
      <c r="D510" s="539" t="s">
        <v>750</v>
      </c>
      <c r="E510" s="539" t="s">
        <v>323</v>
      </c>
      <c r="F510" s="538" t="s">
        <v>1394</v>
      </c>
      <c r="G510" s="535" t="s">
        <v>857</v>
      </c>
      <c r="H510" s="535" t="s">
        <v>1393</v>
      </c>
      <c r="I510" s="540" t="s">
        <v>1392</v>
      </c>
      <c r="J510" s="536">
        <v>681</v>
      </c>
      <c r="K510" s="536"/>
      <c r="L510" s="535"/>
      <c r="M510"/>
    </row>
    <row r="511" spans="1:13" s="133" customFormat="1" ht="38.25" x14ac:dyDescent="0.25">
      <c r="A511" s="539">
        <f t="shared" si="7"/>
        <v>509</v>
      </c>
      <c r="B511" s="539" t="s">
        <v>607</v>
      </c>
      <c r="C511" s="535" t="s">
        <v>1182</v>
      </c>
      <c r="D511" s="539" t="s">
        <v>750</v>
      </c>
      <c r="E511" s="539" t="s">
        <v>323</v>
      </c>
      <c r="F511" s="538" t="s">
        <v>1391</v>
      </c>
      <c r="G511" s="535" t="s">
        <v>857</v>
      </c>
      <c r="H511" s="535" t="s">
        <v>1390</v>
      </c>
      <c r="I511" s="540" t="s">
        <v>1389</v>
      </c>
      <c r="J511" s="536">
        <v>200</v>
      </c>
      <c r="K511" s="536"/>
      <c r="L511" s="535"/>
      <c r="M511"/>
    </row>
    <row r="512" spans="1:13" s="133" customFormat="1" ht="38.25" x14ac:dyDescent="0.25">
      <c r="A512" s="539">
        <f t="shared" si="7"/>
        <v>510</v>
      </c>
      <c r="B512" s="539" t="s">
        <v>607</v>
      </c>
      <c r="C512" s="535" t="s">
        <v>1221</v>
      </c>
      <c r="D512" s="539" t="s">
        <v>750</v>
      </c>
      <c r="E512" s="539" t="s">
        <v>323</v>
      </c>
      <c r="F512" s="538" t="s">
        <v>1388</v>
      </c>
      <c r="G512" s="535" t="s">
        <v>873</v>
      </c>
      <c r="H512" s="535" t="s">
        <v>1368</v>
      </c>
      <c r="I512" s="540" t="s">
        <v>1387</v>
      </c>
      <c r="J512" s="536">
        <v>500</v>
      </c>
      <c r="K512" s="536"/>
      <c r="L512" s="535"/>
      <c r="M512"/>
    </row>
    <row r="513" spans="1:13" s="133" customFormat="1" ht="25.5" x14ac:dyDescent="0.25">
      <c r="A513" s="539">
        <f t="shared" si="7"/>
        <v>511</v>
      </c>
      <c r="B513" s="539" t="s">
        <v>607</v>
      </c>
      <c r="C513" s="535" t="s">
        <v>1080</v>
      </c>
      <c r="D513" s="539" t="s">
        <v>750</v>
      </c>
      <c r="E513" s="539" t="s">
        <v>323</v>
      </c>
      <c r="F513" s="538" t="s">
        <v>1386</v>
      </c>
      <c r="G513" s="535" t="s">
        <v>1078</v>
      </c>
      <c r="H513" s="535" t="s">
        <v>1385</v>
      </c>
      <c r="I513" s="540" t="s">
        <v>1384</v>
      </c>
      <c r="J513" s="536">
        <v>3000</v>
      </c>
      <c r="K513" s="536"/>
      <c r="L513" s="535"/>
      <c r="M513"/>
    </row>
    <row r="514" spans="1:13" s="133" customFormat="1" ht="25.5" x14ac:dyDescent="0.25">
      <c r="A514" s="539">
        <f t="shared" si="7"/>
        <v>512</v>
      </c>
      <c r="B514" s="539" t="s">
        <v>607</v>
      </c>
      <c r="C514" s="535" t="s">
        <v>831</v>
      </c>
      <c r="D514" s="539" t="s">
        <v>750</v>
      </c>
      <c r="E514" s="539" t="s">
        <v>323</v>
      </c>
      <c r="F514" s="538" t="s">
        <v>1383</v>
      </c>
      <c r="G514" s="535" t="s">
        <v>848</v>
      </c>
      <c r="H514" s="535" t="s">
        <v>1382</v>
      </c>
      <c r="I514" s="540" t="s">
        <v>1381</v>
      </c>
      <c r="J514" s="536">
        <v>415</v>
      </c>
      <c r="K514" s="536"/>
      <c r="L514" s="535"/>
      <c r="M514"/>
    </row>
    <row r="515" spans="1:13" s="133" customFormat="1" ht="25.5" x14ac:dyDescent="0.25">
      <c r="A515" s="539">
        <f t="shared" si="7"/>
        <v>513</v>
      </c>
      <c r="B515" s="539" t="s">
        <v>607</v>
      </c>
      <c r="C515" s="535" t="s">
        <v>1380</v>
      </c>
      <c r="D515" s="539" t="s">
        <v>750</v>
      </c>
      <c r="E515" s="539" t="s">
        <v>323</v>
      </c>
      <c r="F515" s="538" t="s">
        <v>1379</v>
      </c>
      <c r="G515" s="535" t="s">
        <v>873</v>
      </c>
      <c r="H515" s="535" t="s">
        <v>1378</v>
      </c>
      <c r="I515" s="540" t="s">
        <v>1377</v>
      </c>
      <c r="J515" s="536">
        <v>180</v>
      </c>
      <c r="K515" s="536"/>
      <c r="L515" s="535"/>
      <c r="M515"/>
    </row>
    <row r="516" spans="1:13" s="133" customFormat="1" ht="38.25" x14ac:dyDescent="0.25">
      <c r="A516" s="539">
        <f t="shared" ref="A516:A579" si="8">A515+1</f>
        <v>514</v>
      </c>
      <c r="B516" s="539" t="s">
        <v>607</v>
      </c>
      <c r="C516" s="535" t="s">
        <v>1376</v>
      </c>
      <c r="D516" s="539" t="s">
        <v>750</v>
      </c>
      <c r="E516" s="539" t="s">
        <v>323</v>
      </c>
      <c r="F516" s="538" t="s">
        <v>1375</v>
      </c>
      <c r="G516" s="535" t="s">
        <v>986</v>
      </c>
      <c r="H516" s="535" t="s">
        <v>1374</v>
      </c>
      <c r="I516" s="540" t="s">
        <v>1373</v>
      </c>
      <c r="J516" s="536">
        <v>2520</v>
      </c>
      <c r="K516" s="536"/>
      <c r="L516" s="535"/>
      <c r="M516"/>
    </row>
    <row r="517" spans="1:13" s="133" customFormat="1" ht="25.5" x14ac:dyDescent="0.25">
      <c r="A517" s="539">
        <f t="shared" si="8"/>
        <v>515</v>
      </c>
      <c r="B517" s="539" t="s">
        <v>607</v>
      </c>
      <c r="C517" s="535" t="s">
        <v>1286</v>
      </c>
      <c r="D517" s="539" t="s">
        <v>750</v>
      </c>
      <c r="E517" s="539" t="s">
        <v>323</v>
      </c>
      <c r="F517" s="538" t="s">
        <v>1372</v>
      </c>
      <c r="G517" s="535" t="s">
        <v>873</v>
      </c>
      <c r="H517" s="535" t="s">
        <v>1371</v>
      </c>
      <c r="I517" s="540" t="s">
        <v>1370</v>
      </c>
      <c r="J517" s="536">
        <v>253</v>
      </c>
      <c r="K517" s="536"/>
      <c r="L517" s="535"/>
      <c r="M517"/>
    </row>
    <row r="518" spans="1:13" s="133" customFormat="1" ht="38.25" x14ac:dyDescent="0.25">
      <c r="A518" s="539">
        <f t="shared" si="8"/>
        <v>516</v>
      </c>
      <c r="B518" s="539" t="s">
        <v>607</v>
      </c>
      <c r="C518" s="535" t="s">
        <v>1221</v>
      </c>
      <c r="D518" s="539" t="s">
        <v>750</v>
      </c>
      <c r="E518" s="539" t="s">
        <v>323</v>
      </c>
      <c r="F518" s="538" t="s">
        <v>1369</v>
      </c>
      <c r="G518" s="535" t="s">
        <v>873</v>
      </c>
      <c r="H518" s="535" t="s">
        <v>1368</v>
      </c>
      <c r="I518" s="540" t="s">
        <v>1367</v>
      </c>
      <c r="J518" s="536">
        <v>420</v>
      </c>
      <c r="K518" s="536"/>
      <c r="L518" s="535"/>
      <c r="M518"/>
    </row>
    <row r="519" spans="1:13" s="133" customFormat="1" ht="38.25" x14ac:dyDescent="0.25">
      <c r="A519" s="539">
        <f t="shared" si="8"/>
        <v>517</v>
      </c>
      <c r="B519" s="539" t="s">
        <v>607</v>
      </c>
      <c r="C519" s="535" t="s">
        <v>1366</v>
      </c>
      <c r="D519" s="539" t="s">
        <v>750</v>
      </c>
      <c r="E519" s="539" t="s">
        <v>323</v>
      </c>
      <c r="F519" s="538" t="s">
        <v>1365</v>
      </c>
      <c r="G519" s="535" t="s">
        <v>848</v>
      </c>
      <c r="H519" s="535" t="s">
        <v>1364</v>
      </c>
      <c r="I519" s="540" t="s">
        <v>1363</v>
      </c>
      <c r="J519" s="536">
        <v>196</v>
      </c>
      <c r="K519" s="536"/>
      <c r="L519" s="535"/>
      <c r="M519"/>
    </row>
    <row r="520" spans="1:13" s="133" customFormat="1" ht="25.5" x14ac:dyDescent="0.25">
      <c r="A520" s="539">
        <f t="shared" si="8"/>
        <v>518</v>
      </c>
      <c r="B520" s="539" t="s">
        <v>607</v>
      </c>
      <c r="C520" s="535" t="s">
        <v>831</v>
      </c>
      <c r="D520" s="539" t="s">
        <v>750</v>
      </c>
      <c r="E520" s="539" t="s">
        <v>323</v>
      </c>
      <c r="F520" s="538" t="s">
        <v>1362</v>
      </c>
      <c r="G520" s="535" t="s">
        <v>948</v>
      </c>
      <c r="H520" s="535" t="s">
        <v>1361</v>
      </c>
      <c r="I520" s="540" t="s">
        <v>1360</v>
      </c>
      <c r="J520" s="536">
        <v>2070</v>
      </c>
      <c r="K520" s="536"/>
      <c r="L520" s="535"/>
      <c r="M520"/>
    </row>
    <row r="521" spans="1:13" s="133" customFormat="1" ht="25.5" x14ac:dyDescent="0.25">
      <c r="A521" s="539">
        <f t="shared" si="8"/>
        <v>519</v>
      </c>
      <c r="B521" s="539" t="s">
        <v>607</v>
      </c>
      <c r="C521" s="535" t="s">
        <v>1359</v>
      </c>
      <c r="D521" s="539" t="s">
        <v>750</v>
      </c>
      <c r="E521" s="539" t="s">
        <v>323</v>
      </c>
      <c r="F521" s="538" t="s">
        <v>1358</v>
      </c>
      <c r="G521" s="535" t="s">
        <v>923</v>
      </c>
      <c r="H521" s="535" t="s">
        <v>1357</v>
      </c>
      <c r="I521" s="540" t="s">
        <v>1356</v>
      </c>
      <c r="J521" s="536">
        <v>200</v>
      </c>
      <c r="K521" s="536"/>
      <c r="L521" s="535"/>
      <c r="M521"/>
    </row>
    <row r="522" spans="1:13" s="133" customFormat="1" ht="51" x14ac:dyDescent="0.25">
      <c r="A522" s="539">
        <f t="shared" si="8"/>
        <v>520</v>
      </c>
      <c r="B522" s="539" t="s">
        <v>607</v>
      </c>
      <c r="C522" s="535" t="s">
        <v>1293</v>
      </c>
      <c r="D522" s="539" t="s">
        <v>750</v>
      </c>
      <c r="E522" s="539" t="s">
        <v>323</v>
      </c>
      <c r="F522" s="538" t="s">
        <v>1355</v>
      </c>
      <c r="G522" s="535" t="s">
        <v>923</v>
      </c>
      <c r="H522" s="535" t="s">
        <v>1291</v>
      </c>
      <c r="I522" s="540" t="s">
        <v>1354</v>
      </c>
      <c r="J522" s="536">
        <v>270</v>
      </c>
      <c r="K522" s="536"/>
      <c r="L522" s="535"/>
      <c r="M522"/>
    </row>
    <row r="523" spans="1:13" s="133" customFormat="1" ht="25.5" x14ac:dyDescent="0.25">
      <c r="A523" s="539">
        <f t="shared" si="8"/>
        <v>521</v>
      </c>
      <c r="B523" s="539" t="s">
        <v>607</v>
      </c>
      <c r="C523" s="535" t="s">
        <v>1353</v>
      </c>
      <c r="D523" s="539" t="s">
        <v>750</v>
      </c>
      <c r="E523" s="539" t="s">
        <v>323</v>
      </c>
      <c r="F523" s="538" t="s">
        <v>1352</v>
      </c>
      <c r="G523" s="535" t="s">
        <v>1351</v>
      </c>
      <c r="H523" s="535" t="s">
        <v>1350</v>
      </c>
      <c r="I523" s="540" t="s">
        <v>1349</v>
      </c>
      <c r="J523" s="536">
        <v>305</v>
      </c>
      <c r="K523" s="536"/>
      <c r="L523" s="535"/>
      <c r="M523"/>
    </row>
    <row r="524" spans="1:13" s="133" customFormat="1" ht="25.5" x14ac:dyDescent="0.25">
      <c r="A524" s="539">
        <f t="shared" si="8"/>
        <v>522</v>
      </c>
      <c r="B524" s="539" t="s">
        <v>607</v>
      </c>
      <c r="C524" s="535" t="s">
        <v>883</v>
      </c>
      <c r="D524" s="539" t="s">
        <v>750</v>
      </c>
      <c r="E524" s="539" t="s">
        <v>323</v>
      </c>
      <c r="F524" s="538" t="s">
        <v>1348</v>
      </c>
      <c r="G524" s="535" t="s">
        <v>857</v>
      </c>
      <c r="H524" s="535" t="s">
        <v>1347</v>
      </c>
      <c r="I524" s="540" t="s">
        <v>1346</v>
      </c>
      <c r="J524" s="536">
        <v>407</v>
      </c>
      <c r="K524" s="536"/>
      <c r="L524" s="535"/>
      <c r="M524"/>
    </row>
    <row r="525" spans="1:13" s="133" customFormat="1" ht="25.5" x14ac:dyDescent="0.25">
      <c r="A525" s="539">
        <f t="shared" si="8"/>
        <v>523</v>
      </c>
      <c r="B525" s="539" t="s">
        <v>607</v>
      </c>
      <c r="C525" s="535" t="s">
        <v>859</v>
      </c>
      <c r="D525" s="539" t="s">
        <v>750</v>
      </c>
      <c r="E525" s="539" t="s">
        <v>323</v>
      </c>
      <c r="F525" s="538" t="s">
        <v>1345</v>
      </c>
      <c r="G525" s="535" t="s">
        <v>857</v>
      </c>
      <c r="H525" s="535" t="s">
        <v>1344</v>
      </c>
      <c r="I525" s="540" t="s">
        <v>1343</v>
      </c>
      <c r="J525" s="536">
        <v>1440</v>
      </c>
      <c r="K525" s="536"/>
      <c r="L525" s="535"/>
      <c r="M525"/>
    </row>
    <row r="526" spans="1:13" s="133" customFormat="1" ht="25.5" x14ac:dyDescent="0.25">
      <c r="A526" s="539">
        <f t="shared" si="8"/>
        <v>524</v>
      </c>
      <c r="B526" s="539" t="s">
        <v>607</v>
      </c>
      <c r="C526" s="535" t="s">
        <v>1342</v>
      </c>
      <c r="D526" s="539" t="s">
        <v>750</v>
      </c>
      <c r="E526" s="539" t="s">
        <v>323</v>
      </c>
      <c r="F526" s="538" t="s">
        <v>1341</v>
      </c>
      <c r="G526" s="535" t="s">
        <v>848</v>
      </c>
      <c r="H526" s="535" t="s">
        <v>1340</v>
      </c>
      <c r="I526" s="540" t="s">
        <v>1339</v>
      </c>
      <c r="J526" s="536">
        <v>1040</v>
      </c>
      <c r="K526" s="536"/>
      <c r="L526" s="535"/>
      <c r="M526"/>
    </row>
    <row r="527" spans="1:13" s="133" customFormat="1" ht="25.5" x14ac:dyDescent="0.25">
      <c r="A527" s="539">
        <f t="shared" si="8"/>
        <v>525</v>
      </c>
      <c r="B527" s="539" t="s">
        <v>607</v>
      </c>
      <c r="C527" s="535" t="s">
        <v>1338</v>
      </c>
      <c r="D527" s="539" t="s">
        <v>750</v>
      </c>
      <c r="E527" s="539" t="s">
        <v>323</v>
      </c>
      <c r="F527" s="538" t="s">
        <v>1337</v>
      </c>
      <c r="G527" s="535" t="s">
        <v>873</v>
      </c>
      <c r="H527" s="535" t="s">
        <v>1336</v>
      </c>
      <c r="I527" s="540" t="s">
        <v>1335</v>
      </c>
      <c r="J527" s="536">
        <v>185</v>
      </c>
      <c r="K527" s="536"/>
      <c r="L527" s="535"/>
      <c r="M527"/>
    </row>
    <row r="528" spans="1:13" s="133" customFormat="1" ht="38.25" x14ac:dyDescent="0.25">
      <c r="A528" s="539">
        <f t="shared" si="8"/>
        <v>526</v>
      </c>
      <c r="B528" s="539" t="s">
        <v>607</v>
      </c>
      <c r="C528" s="535" t="s">
        <v>1221</v>
      </c>
      <c r="D528" s="539" t="s">
        <v>750</v>
      </c>
      <c r="E528" s="539" t="s">
        <v>323</v>
      </c>
      <c r="F528" s="538" t="s">
        <v>1334</v>
      </c>
      <c r="G528" s="535" t="s">
        <v>873</v>
      </c>
      <c r="H528" s="535" t="s">
        <v>1333</v>
      </c>
      <c r="I528" s="540" t="s">
        <v>1332</v>
      </c>
      <c r="J528" s="536">
        <v>260</v>
      </c>
      <c r="K528" s="536"/>
      <c r="L528" s="535"/>
      <c r="M528"/>
    </row>
    <row r="529" spans="1:13" s="133" customFormat="1" ht="25.5" x14ac:dyDescent="0.25">
      <c r="A529" s="539">
        <f t="shared" si="8"/>
        <v>527</v>
      </c>
      <c r="B529" s="539" t="s">
        <v>607</v>
      </c>
      <c r="C529" s="535" t="s">
        <v>875</v>
      </c>
      <c r="D529" s="539" t="s">
        <v>750</v>
      </c>
      <c r="E529" s="539" t="s">
        <v>323</v>
      </c>
      <c r="F529" s="538" t="s">
        <v>1331</v>
      </c>
      <c r="G529" s="535" t="s">
        <v>873</v>
      </c>
      <c r="H529" s="535" t="s">
        <v>1330</v>
      </c>
      <c r="I529" s="540" t="s">
        <v>1329</v>
      </c>
      <c r="J529" s="536">
        <v>400</v>
      </c>
      <c r="K529" s="536"/>
      <c r="L529" s="535"/>
      <c r="M529"/>
    </row>
    <row r="530" spans="1:13" s="133" customFormat="1" ht="25.5" x14ac:dyDescent="0.25">
      <c r="A530" s="539">
        <f t="shared" si="8"/>
        <v>528</v>
      </c>
      <c r="B530" s="539" t="s">
        <v>607</v>
      </c>
      <c r="C530" s="535" t="s">
        <v>883</v>
      </c>
      <c r="D530" s="539" t="s">
        <v>750</v>
      </c>
      <c r="E530" s="539" t="s">
        <v>323</v>
      </c>
      <c r="F530" s="538" t="s">
        <v>1328</v>
      </c>
      <c r="G530" s="535" t="s">
        <v>948</v>
      </c>
      <c r="H530" s="535" t="s">
        <v>1327</v>
      </c>
      <c r="I530" s="540" t="s">
        <v>1326</v>
      </c>
      <c r="J530" s="536">
        <v>150</v>
      </c>
      <c r="K530" s="536"/>
      <c r="L530" s="535"/>
      <c r="M530"/>
    </row>
    <row r="531" spans="1:13" s="133" customFormat="1" ht="25.5" x14ac:dyDescent="0.25">
      <c r="A531" s="539">
        <f t="shared" si="8"/>
        <v>529</v>
      </c>
      <c r="B531" s="539" t="s">
        <v>607</v>
      </c>
      <c r="C531" s="535" t="s">
        <v>911</v>
      </c>
      <c r="D531" s="539" t="s">
        <v>750</v>
      </c>
      <c r="E531" s="539" t="s">
        <v>323</v>
      </c>
      <c r="F531" s="538" t="s">
        <v>1325</v>
      </c>
      <c r="G531" s="535" t="s">
        <v>909</v>
      </c>
      <c r="H531" s="535" t="s">
        <v>1204</v>
      </c>
      <c r="I531" s="540" t="s">
        <v>1324</v>
      </c>
      <c r="J531" s="536">
        <v>316</v>
      </c>
      <c r="K531" s="536"/>
      <c r="L531" s="535"/>
      <c r="M531"/>
    </row>
    <row r="532" spans="1:13" s="133" customFormat="1" ht="25.5" x14ac:dyDescent="0.25">
      <c r="A532" s="539">
        <f t="shared" si="8"/>
        <v>530</v>
      </c>
      <c r="B532" s="539" t="s">
        <v>607</v>
      </c>
      <c r="C532" s="535" t="s">
        <v>875</v>
      </c>
      <c r="D532" s="539" t="s">
        <v>750</v>
      </c>
      <c r="E532" s="539" t="s">
        <v>323</v>
      </c>
      <c r="F532" s="538" t="s">
        <v>1323</v>
      </c>
      <c r="G532" s="535" t="s">
        <v>1127</v>
      </c>
      <c r="H532" s="535" t="s">
        <v>1169</v>
      </c>
      <c r="I532" s="540" t="s">
        <v>1322</v>
      </c>
      <c r="J532" s="536">
        <v>270</v>
      </c>
      <c r="K532" s="536"/>
      <c r="L532" s="535"/>
      <c r="M532"/>
    </row>
    <row r="533" spans="1:13" s="133" customFormat="1" ht="25.5" x14ac:dyDescent="0.25">
      <c r="A533" s="539">
        <f t="shared" si="8"/>
        <v>531</v>
      </c>
      <c r="B533" s="539" t="s">
        <v>607</v>
      </c>
      <c r="C533" s="535" t="s">
        <v>983</v>
      </c>
      <c r="D533" s="539" t="s">
        <v>750</v>
      </c>
      <c r="E533" s="539" t="s">
        <v>323</v>
      </c>
      <c r="F533" s="538" t="s">
        <v>1321</v>
      </c>
      <c r="G533" s="535" t="s">
        <v>707</v>
      </c>
      <c r="H533" s="535" t="s">
        <v>861</v>
      </c>
      <c r="I533" s="540" t="s">
        <v>1320</v>
      </c>
      <c r="J533" s="536">
        <v>2550</v>
      </c>
      <c r="K533" s="536"/>
      <c r="L533" s="535"/>
      <c r="M533"/>
    </row>
    <row r="534" spans="1:13" s="133" customFormat="1" ht="38.25" x14ac:dyDescent="0.25">
      <c r="A534" s="539">
        <f t="shared" si="8"/>
        <v>532</v>
      </c>
      <c r="B534" s="539" t="s">
        <v>607</v>
      </c>
      <c r="C534" s="535" t="s">
        <v>1182</v>
      </c>
      <c r="D534" s="539" t="s">
        <v>750</v>
      </c>
      <c r="E534" s="539" t="s">
        <v>323</v>
      </c>
      <c r="F534" s="538" t="s">
        <v>1319</v>
      </c>
      <c r="G534" s="535" t="s">
        <v>873</v>
      </c>
      <c r="H534" s="535" t="s">
        <v>1318</v>
      </c>
      <c r="I534" s="540" t="s">
        <v>1317</v>
      </c>
      <c r="J534" s="536">
        <v>80</v>
      </c>
      <c r="K534" s="536"/>
      <c r="L534" s="535"/>
      <c r="M534"/>
    </row>
    <row r="535" spans="1:13" s="133" customFormat="1" ht="25.5" x14ac:dyDescent="0.25">
      <c r="A535" s="539">
        <f t="shared" si="8"/>
        <v>533</v>
      </c>
      <c r="B535" s="539" t="s">
        <v>607</v>
      </c>
      <c r="C535" s="535" t="s">
        <v>831</v>
      </c>
      <c r="D535" s="539" t="s">
        <v>750</v>
      </c>
      <c r="E535" s="539" t="s">
        <v>323</v>
      </c>
      <c r="F535" s="538" t="s">
        <v>1316</v>
      </c>
      <c r="G535" s="535" t="s">
        <v>948</v>
      </c>
      <c r="H535" s="535" t="s">
        <v>1315</v>
      </c>
      <c r="I535" s="540" t="s">
        <v>1314</v>
      </c>
      <c r="J535" s="536">
        <v>605</v>
      </c>
      <c r="K535" s="536"/>
      <c r="L535" s="535"/>
      <c r="M535"/>
    </row>
    <row r="536" spans="1:13" s="133" customFormat="1" ht="25.5" x14ac:dyDescent="0.25">
      <c r="A536" s="539">
        <f t="shared" si="8"/>
        <v>534</v>
      </c>
      <c r="B536" s="539" t="s">
        <v>607</v>
      </c>
      <c r="C536" s="535" t="s">
        <v>1313</v>
      </c>
      <c r="D536" s="539" t="s">
        <v>750</v>
      </c>
      <c r="E536" s="539" t="s">
        <v>323</v>
      </c>
      <c r="F536" s="538" t="s">
        <v>1312</v>
      </c>
      <c r="G536" s="535" t="s">
        <v>1246</v>
      </c>
      <c r="H536" s="535" t="s">
        <v>1311</v>
      </c>
      <c r="I536" s="540" t="s">
        <v>1310</v>
      </c>
      <c r="J536" s="536">
        <v>96</v>
      </c>
      <c r="K536" s="536"/>
      <c r="L536" s="535"/>
      <c r="M536"/>
    </row>
    <row r="537" spans="1:13" s="133" customFormat="1" ht="38.25" x14ac:dyDescent="0.25">
      <c r="A537" s="539">
        <f t="shared" si="8"/>
        <v>535</v>
      </c>
      <c r="B537" s="539" t="s">
        <v>607</v>
      </c>
      <c r="C537" s="535" t="s">
        <v>1182</v>
      </c>
      <c r="D537" s="539" t="s">
        <v>750</v>
      </c>
      <c r="E537" s="539" t="s">
        <v>323</v>
      </c>
      <c r="F537" s="538" t="s">
        <v>1309</v>
      </c>
      <c r="G537" s="535" t="s">
        <v>935</v>
      </c>
      <c r="H537" s="535" t="s">
        <v>1308</v>
      </c>
      <c r="I537" s="540" t="s">
        <v>1307</v>
      </c>
      <c r="J537" s="536">
        <v>80</v>
      </c>
      <c r="K537" s="536"/>
      <c r="L537" s="535"/>
      <c r="M537"/>
    </row>
    <row r="538" spans="1:13" s="133" customFormat="1" ht="25.5" x14ac:dyDescent="0.25">
      <c r="A538" s="539">
        <f t="shared" si="8"/>
        <v>536</v>
      </c>
      <c r="B538" s="539" t="s">
        <v>607</v>
      </c>
      <c r="C538" s="535" t="s">
        <v>875</v>
      </c>
      <c r="D538" s="539" t="s">
        <v>750</v>
      </c>
      <c r="E538" s="539" t="s">
        <v>323</v>
      </c>
      <c r="F538" s="538" t="s">
        <v>1306</v>
      </c>
      <c r="G538" s="535" t="s">
        <v>873</v>
      </c>
      <c r="H538" s="535" t="s">
        <v>1305</v>
      </c>
      <c r="I538" s="540" t="s">
        <v>1304</v>
      </c>
      <c r="J538" s="536">
        <v>125</v>
      </c>
      <c r="K538" s="536"/>
      <c r="L538" s="535"/>
      <c r="M538"/>
    </row>
    <row r="539" spans="1:13" s="133" customFormat="1" ht="25.5" x14ac:dyDescent="0.25">
      <c r="A539" s="539">
        <f t="shared" si="8"/>
        <v>537</v>
      </c>
      <c r="B539" s="539" t="s">
        <v>607</v>
      </c>
      <c r="C539" s="535" t="s">
        <v>1119</v>
      </c>
      <c r="D539" s="539" t="s">
        <v>750</v>
      </c>
      <c r="E539" s="539" t="s">
        <v>703</v>
      </c>
      <c r="F539" s="538" t="s">
        <v>1303</v>
      </c>
      <c r="G539" s="535" t="s">
        <v>1008</v>
      </c>
      <c r="H539" s="535" t="s">
        <v>1302</v>
      </c>
      <c r="I539" s="540" t="s">
        <v>1301</v>
      </c>
      <c r="J539" s="536">
        <v>3240</v>
      </c>
      <c r="K539" s="536"/>
      <c r="L539" s="535"/>
      <c r="M539"/>
    </row>
    <row r="540" spans="1:13" s="133" customFormat="1" ht="25.5" x14ac:dyDescent="0.25">
      <c r="A540" s="539">
        <f t="shared" si="8"/>
        <v>538</v>
      </c>
      <c r="B540" s="539" t="s">
        <v>607</v>
      </c>
      <c r="C540" s="535" t="s">
        <v>1300</v>
      </c>
      <c r="D540" s="539" t="s">
        <v>750</v>
      </c>
      <c r="E540" s="539" t="s">
        <v>323</v>
      </c>
      <c r="F540" s="538" t="s">
        <v>1299</v>
      </c>
      <c r="G540" s="535" t="s">
        <v>848</v>
      </c>
      <c r="H540" s="535" t="s">
        <v>1298</v>
      </c>
      <c r="I540" s="540" t="s">
        <v>1297</v>
      </c>
      <c r="J540" s="536">
        <v>505</v>
      </c>
      <c r="K540" s="536"/>
      <c r="L540" s="535"/>
      <c r="M540"/>
    </row>
    <row r="541" spans="1:13" s="133" customFormat="1" ht="25.5" x14ac:dyDescent="0.25">
      <c r="A541" s="539">
        <f t="shared" si="8"/>
        <v>539</v>
      </c>
      <c r="B541" s="539" t="s">
        <v>607</v>
      </c>
      <c r="C541" s="535" t="s">
        <v>835</v>
      </c>
      <c r="D541" s="539" t="s">
        <v>750</v>
      </c>
      <c r="E541" s="539" t="s">
        <v>323</v>
      </c>
      <c r="F541" s="538" t="s">
        <v>1296</v>
      </c>
      <c r="G541" s="535" t="s">
        <v>829</v>
      </c>
      <c r="H541" s="535" t="s">
        <v>1295</v>
      </c>
      <c r="I541" s="540" t="s">
        <v>1294</v>
      </c>
      <c r="J541" s="536">
        <v>2950</v>
      </c>
      <c r="K541" s="536"/>
      <c r="L541" s="535"/>
      <c r="M541"/>
    </row>
    <row r="542" spans="1:13" s="133" customFormat="1" ht="51" x14ac:dyDescent="0.25">
      <c r="A542" s="539">
        <f t="shared" si="8"/>
        <v>540</v>
      </c>
      <c r="B542" s="539" t="s">
        <v>607</v>
      </c>
      <c r="C542" s="535" t="s">
        <v>1293</v>
      </c>
      <c r="D542" s="539" t="s">
        <v>750</v>
      </c>
      <c r="E542" s="539" t="s">
        <v>323</v>
      </c>
      <c r="F542" s="538" t="s">
        <v>1292</v>
      </c>
      <c r="G542" s="535" t="s">
        <v>923</v>
      </c>
      <c r="H542" s="535" t="s">
        <v>1291</v>
      </c>
      <c r="I542" s="540" t="s">
        <v>1290</v>
      </c>
      <c r="J542" s="536">
        <v>400</v>
      </c>
      <c r="K542" s="536"/>
      <c r="L542" s="535"/>
      <c r="M542"/>
    </row>
    <row r="543" spans="1:13" s="133" customFormat="1" ht="25.5" x14ac:dyDescent="0.25">
      <c r="A543" s="539">
        <f t="shared" si="8"/>
        <v>541</v>
      </c>
      <c r="B543" s="539" t="s">
        <v>607</v>
      </c>
      <c r="C543" s="535" t="s">
        <v>1080</v>
      </c>
      <c r="D543" s="539" t="s">
        <v>750</v>
      </c>
      <c r="E543" s="539" t="s">
        <v>323</v>
      </c>
      <c r="F543" s="538" t="s">
        <v>1289</v>
      </c>
      <c r="G543" s="535" t="s">
        <v>935</v>
      </c>
      <c r="H543" s="535" t="s">
        <v>1288</v>
      </c>
      <c r="I543" s="540" t="s">
        <v>1287</v>
      </c>
      <c r="J543" s="536">
        <v>140</v>
      </c>
      <c r="K543" s="536"/>
      <c r="L543" s="535"/>
      <c r="M543"/>
    </row>
    <row r="544" spans="1:13" s="133" customFormat="1" ht="25.5" x14ac:dyDescent="0.25">
      <c r="A544" s="539">
        <f t="shared" si="8"/>
        <v>542</v>
      </c>
      <c r="B544" s="539" t="s">
        <v>607</v>
      </c>
      <c r="C544" s="535" t="s">
        <v>1286</v>
      </c>
      <c r="D544" s="539" t="s">
        <v>750</v>
      </c>
      <c r="E544" s="539" t="s">
        <v>323</v>
      </c>
      <c r="F544" s="538" t="s">
        <v>1285</v>
      </c>
      <c r="G544" s="535" t="s">
        <v>873</v>
      </c>
      <c r="H544" s="535" t="s">
        <v>1284</v>
      </c>
      <c r="I544" s="540" t="s">
        <v>1283</v>
      </c>
      <c r="J544" s="536">
        <v>180</v>
      </c>
      <c r="K544" s="536"/>
      <c r="L544" s="535"/>
      <c r="M544"/>
    </row>
    <row r="545" spans="1:13" s="133" customFormat="1" ht="25.5" x14ac:dyDescent="0.25">
      <c r="A545" s="539">
        <f t="shared" si="8"/>
        <v>543</v>
      </c>
      <c r="B545" s="539" t="s">
        <v>607</v>
      </c>
      <c r="C545" s="535" t="s">
        <v>883</v>
      </c>
      <c r="D545" s="539" t="s">
        <v>750</v>
      </c>
      <c r="E545" s="539" t="s">
        <v>323</v>
      </c>
      <c r="F545" s="538" t="s">
        <v>1282</v>
      </c>
      <c r="G545" s="535" t="s">
        <v>952</v>
      </c>
      <c r="H545" s="535" t="s">
        <v>1267</v>
      </c>
      <c r="I545" s="540" t="s">
        <v>1281</v>
      </c>
      <c r="J545" s="536">
        <v>180</v>
      </c>
      <c r="K545" s="536"/>
      <c r="L545" s="535"/>
      <c r="M545"/>
    </row>
    <row r="546" spans="1:13" s="133" customFormat="1" ht="25.5" x14ac:dyDescent="0.25">
      <c r="A546" s="539">
        <f t="shared" si="8"/>
        <v>544</v>
      </c>
      <c r="B546" s="539" t="s">
        <v>607</v>
      </c>
      <c r="C546" s="535" t="s">
        <v>1280</v>
      </c>
      <c r="D546" s="539" t="s">
        <v>750</v>
      </c>
      <c r="E546" s="539" t="s">
        <v>323</v>
      </c>
      <c r="F546" s="538" t="s">
        <v>1279</v>
      </c>
      <c r="G546" s="535" t="s">
        <v>1278</v>
      </c>
      <c r="H546" s="535" t="s">
        <v>1277</v>
      </c>
      <c r="I546" s="540" t="s">
        <v>1276</v>
      </c>
      <c r="J546" s="536">
        <v>600</v>
      </c>
      <c r="K546" s="536"/>
      <c r="L546" s="535"/>
      <c r="M546"/>
    </row>
    <row r="547" spans="1:13" s="133" customFormat="1" ht="38.25" x14ac:dyDescent="0.25">
      <c r="A547" s="539">
        <f t="shared" si="8"/>
        <v>545</v>
      </c>
      <c r="B547" s="539" t="s">
        <v>607</v>
      </c>
      <c r="C547" s="535" t="s">
        <v>1182</v>
      </c>
      <c r="D547" s="539" t="s">
        <v>750</v>
      </c>
      <c r="E547" s="539" t="s">
        <v>323</v>
      </c>
      <c r="F547" s="538" t="s">
        <v>1275</v>
      </c>
      <c r="G547" s="535" t="s">
        <v>923</v>
      </c>
      <c r="H547" s="535" t="s">
        <v>1274</v>
      </c>
      <c r="I547" s="540" t="s">
        <v>1273</v>
      </c>
      <c r="J547" s="536">
        <v>150</v>
      </c>
      <c r="K547" s="536"/>
      <c r="L547" s="535"/>
      <c r="M547"/>
    </row>
    <row r="548" spans="1:13" s="133" customFormat="1" ht="25.5" x14ac:dyDescent="0.25">
      <c r="A548" s="539">
        <f t="shared" si="8"/>
        <v>546</v>
      </c>
      <c r="B548" s="539" t="s">
        <v>607</v>
      </c>
      <c r="C548" s="535" t="s">
        <v>1243</v>
      </c>
      <c r="D548" s="539" t="s">
        <v>750</v>
      </c>
      <c r="E548" s="539" t="s">
        <v>323</v>
      </c>
      <c r="F548" s="538" t="s">
        <v>1272</v>
      </c>
      <c r="G548" s="535" t="s">
        <v>961</v>
      </c>
      <c r="H548" s="535" t="s">
        <v>1241</v>
      </c>
      <c r="I548" s="540" t="s">
        <v>1271</v>
      </c>
      <c r="J548" s="536">
        <v>400</v>
      </c>
      <c r="K548" s="536"/>
      <c r="L548" s="535"/>
      <c r="M548"/>
    </row>
    <row r="549" spans="1:13" s="133" customFormat="1" ht="25.5" x14ac:dyDescent="0.25">
      <c r="A549" s="539">
        <f t="shared" si="8"/>
        <v>547</v>
      </c>
      <c r="B549" s="539" t="s">
        <v>607</v>
      </c>
      <c r="C549" s="535" t="s">
        <v>983</v>
      </c>
      <c r="D549" s="539" t="s">
        <v>750</v>
      </c>
      <c r="E549" s="539" t="s">
        <v>323</v>
      </c>
      <c r="F549" s="538" t="s">
        <v>1270</v>
      </c>
      <c r="G549" s="535" t="s">
        <v>707</v>
      </c>
      <c r="H549" s="535" t="s">
        <v>861</v>
      </c>
      <c r="I549" s="540" t="s">
        <v>1269</v>
      </c>
      <c r="J549" s="536">
        <v>3590</v>
      </c>
      <c r="K549" s="536"/>
      <c r="L549" s="535"/>
      <c r="M549"/>
    </row>
    <row r="550" spans="1:13" s="133" customFormat="1" ht="25.5" x14ac:dyDescent="0.25">
      <c r="A550" s="539">
        <f t="shared" si="8"/>
        <v>548</v>
      </c>
      <c r="B550" s="539" t="s">
        <v>607</v>
      </c>
      <c r="C550" s="535" t="s">
        <v>883</v>
      </c>
      <c r="D550" s="539" t="s">
        <v>750</v>
      </c>
      <c r="E550" s="539" t="s">
        <v>323</v>
      </c>
      <c r="F550" s="538" t="s">
        <v>1268</v>
      </c>
      <c r="G550" s="535" t="s">
        <v>952</v>
      </c>
      <c r="H550" s="535" t="s">
        <v>1267</v>
      </c>
      <c r="I550" s="540" t="s">
        <v>1266</v>
      </c>
      <c r="J550" s="536">
        <v>240</v>
      </c>
      <c r="K550" s="536"/>
      <c r="L550" s="535"/>
      <c r="M550"/>
    </row>
    <row r="551" spans="1:13" s="133" customFormat="1" ht="25.5" x14ac:dyDescent="0.25">
      <c r="A551" s="539">
        <f t="shared" si="8"/>
        <v>549</v>
      </c>
      <c r="B551" s="539" t="s">
        <v>607</v>
      </c>
      <c r="C551" s="535" t="s">
        <v>883</v>
      </c>
      <c r="D551" s="539" t="s">
        <v>750</v>
      </c>
      <c r="E551" s="539" t="s">
        <v>323</v>
      </c>
      <c r="F551" s="538" t="s">
        <v>1265</v>
      </c>
      <c r="G551" s="535" t="s">
        <v>952</v>
      </c>
      <c r="H551" s="535" t="s">
        <v>1022</v>
      </c>
      <c r="I551" s="540" t="s">
        <v>1264</v>
      </c>
      <c r="J551" s="536">
        <v>200</v>
      </c>
      <c r="K551" s="536"/>
      <c r="L551" s="535"/>
      <c r="M551"/>
    </row>
    <row r="552" spans="1:13" s="133" customFormat="1" ht="25.5" x14ac:dyDescent="0.25">
      <c r="A552" s="539">
        <f t="shared" si="8"/>
        <v>550</v>
      </c>
      <c r="B552" s="539" t="s">
        <v>607</v>
      </c>
      <c r="C552" s="535" t="s">
        <v>1263</v>
      </c>
      <c r="D552" s="539" t="s">
        <v>750</v>
      </c>
      <c r="E552" s="539" t="s">
        <v>323</v>
      </c>
      <c r="F552" s="538" t="s">
        <v>1262</v>
      </c>
      <c r="G552" s="535" t="s">
        <v>1246</v>
      </c>
      <c r="H552" s="535" t="s">
        <v>1261</v>
      </c>
      <c r="I552" s="540" t="s">
        <v>1260</v>
      </c>
      <c r="J552" s="536">
        <v>104</v>
      </c>
      <c r="K552" s="536"/>
      <c r="L552" s="535"/>
      <c r="M552"/>
    </row>
    <row r="553" spans="1:13" s="133" customFormat="1" ht="25.5" x14ac:dyDescent="0.25">
      <c r="A553" s="539">
        <f t="shared" si="8"/>
        <v>551</v>
      </c>
      <c r="B553" s="539" t="s">
        <v>607</v>
      </c>
      <c r="C553" s="535" t="s">
        <v>1259</v>
      </c>
      <c r="D553" s="539" t="s">
        <v>750</v>
      </c>
      <c r="E553" s="539" t="s">
        <v>323</v>
      </c>
      <c r="F553" s="538" t="s">
        <v>1258</v>
      </c>
      <c r="G553" s="535" t="s">
        <v>873</v>
      </c>
      <c r="H553" s="535" t="s">
        <v>1257</v>
      </c>
      <c r="I553" s="540" t="s">
        <v>1256</v>
      </c>
      <c r="J553" s="536">
        <v>300</v>
      </c>
      <c r="K553" s="536"/>
      <c r="L553" s="535"/>
      <c r="M553"/>
    </row>
    <row r="554" spans="1:13" s="133" customFormat="1" ht="25.5" x14ac:dyDescent="0.25">
      <c r="A554" s="539">
        <f t="shared" si="8"/>
        <v>552</v>
      </c>
      <c r="B554" s="539" t="s">
        <v>607</v>
      </c>
      <c r="C554" s="535" t="s">
        <v>1255</v>
      </c>
      <c r="D554" s="539" t="s">
        <v>750</v>
      </c>
      <c r="E554" s="539" t="s">
        <v>323</v>
      </c>
      <c r="F554" s="538" t="s">
        <v>1254</v>
      </c>
      <c r="G554" s="535" t="s">
        <v>868</v>
      </c>
      <c r="H554" s="535" t="s">
        <v>1253</v>
      </c>
      <c r="I554" s="540" t="s">
        <v>1252</v>
      </c>
      <c r="J554" s="536">
        <v>200</v>
      </c>
      <c r="K554" s="536"/>
      <c r="L554" s="535"/>
      <c r="M554"/>
    </row>
    <row r="555" spans="1:13" s="133" customFormat="1" ht="38.25" x14ac:dyDescent="0.25">
      <c r="A555" s="539">
        <f t="shared" si="8"/>
        <v>553</v>
      </c>
      <c r="B555" s="539" t="s">
        <v>607</v>
      </c>
      <c r="C555" s="535" t="s">
        <v>1251</v>
      </c>
      <c r="D555" s="539" t="s">
        <v>750</v>
      </c>
      <c r="E555" s="539" t="s">
        <v>323</v>
      </c>
      <c r="F555" s="538" t="s">
        <v>1250</v>
      </c>
      <c r="G555" s="535" t="s">
        <v>930</v>
      </c>
      <c r="H555" s="535" t="s">
        <v>1249</v>
      </c>
      <c r="I555" s="540" t="s">
        <v>1248</v>
      </c>
      <c r="J555" s="536">
        <v>280</v>
      </c>
      <c r="K555" s="536"/>
      <c r="L555" s="535"/>
      <c r="M555"/>
    </row>
    <row r="556" spans="1:13" s="133" customFormat="1" ht="25.5" x14ac:dyDescent="0.25">
      <c r="A556" s="539">
        <f t="shared" si="8"/>
        <v>554</v>
      </c>
      <c r="B556" s="539" t="s">
        <v>607</v>
      </c>
      <c r="C556" s="535" t="s">
        <v>831</v>
      </c>
      <c r="D556" s="539" t="s">
        <v>750</v>
      </c>
      <c r="E556" s="539" t="s">
        <v>323</v>
      </c>
      <c r="F556" s="538" t="s">
        <v>1247</v>
      </c>
      <c r="G556" s="535" t="s">
        <v>1246</v>
      </c>
      <c r="H556" s="535" t="s">
        <v>1245</v>
      </c>
      <c r="I556" s="540" t="s">
        <v>1244</v>
      </c>
      <c r="J556" s="536">
        <v>200</v>
      </c>
      <c r="K556" s="536"/>
      <c r="L556" s="535"/>
      <c r="M556"/>
    </row>
    <row r="557" spans="1:13" s="133" customFormat="1" ht="25.5" x14ac:dyDescent="0.25">
      <c r="A557" s="539">
        <f t="shared" si="8"/>
        <v>555</v>
      </c>
      <c r="B557" s="539" t="s">
        <v>607</v>
      </c>
      <c r="C557" s="535" t="s">
        <v>1243</v>
      </c>
      <c r="D557" s="539" t="s">
        <v>750</v>
      </c>
      <c r="E557" s="539" t="s">
        <v>323</v>
      </c>
      <c r="F557" s="538" t="s">
        <v>1242</v>
      </c>
      <c r="G557" s="535" t="s">
        <v>961</v>
      </c>
      <c r="H557" s="535" t="s">
        <v>1241</v>
      </c>
      <c r="I557" s="540" t="s">
        <v>1240</v>
      </c>
      <c r="J557" s="536">
        <v>400</v>
      </c>
      <c r="K557" s="536"/>
      <c r="L557" s="535"/>
      <c r="M557"/>
    </row>
    <row r="558" spans="1:13" s="133" customFormat="1" ht="25.5" x14ac:dyDescent="0.25">
      <c r="A558" s="539">
        <f t="shared" si="8"/>
        <v>556</v>
      </c>
      <c r="B558" s="539" t="s">
        <v>607</v>
      </c>
      <c r="C558" s="535" t="s">
        <v>1239</v>
      </c>
      <c r="D558" s="539" t="s">
        <v>750</v>
      </c>
      <c r="E558" s="539" t="s">
        <v>323</v>
      </c>
      <c r="F558" s="538" t="s">
        <v>1238</v>
      </c>
      <c r="G558" s="535" t="s">
        <v>948</v>
      </c>
      <c r="H558" s="535" t="s">
        <v>1237</v>
      </c>
      <c r="I558" s="540" t="s">
        <v>1236</v>
      </c>
      <c r="J558" s="536">
        <v>1705</v>
      </c>
      <c r="K558" s="536"/>
      <c r="L558" s="535"/>
      <c r="M558"/>
    </row>
    <row r="559" spans="1:13" s="133" customFormat="1" ht="25.5" x14ac:dyDescent="0.25">
      <c r="A559" s="539">
        <f t="shared" si="8"/>
        <v>557</v>
      </c>
      <c r="B559" s="539" t="s">
        <v>607</v>
      </c>
      <c r="C559" s="535" t="s">
        <v>1202</v>
      </c>
      <c r="D559" s="539" t="s">
        <v>750</v>
      </c>
      <c r="E559" s="539" t="s">
        <v>323</v>
      </c>
      <c r="F559" s="538" t="s">
        <v>1235</v>
      </c>
      <c r="G559" s="535" t="s">
        <v>707</v>
      </c>
      <c r="H559" s="535" t="s">
        <v>1200</v>
      </c>
      <c r="I559" s="540" t="s">
        <v>1234</v>
      </c>
      <c r="J559" s="536">
        <v>555</v>
      </c>
      <c r="K559" s="536"/>
      <c r="L559" s="535"/>
      <c r="M559"/>
    </row>
    <row r="560" spans="1:13" s="133" customFormat="1" ht="25.5" x14ac:dyDescent="0.25">
      <c r="A560" s="539">
        <f t="shared" si="8"/>
        <v>558</v>
      </c>
      <c r="B560" s="539" t="s">
        <v>607</v>
      </c>
      <c r="C560" s="535" t="s">
        <v>831</v>
      </c>
      <c r="D560" s="539" t="s">
        <v>750</v>
      </c>
      <c r="E560" s="539" t="s">
        <v>323</v>
      </c>
      <c r="F560" s="538" t="s">
        <v>1233</v>
      </c>
      <c r="G560" s="535" t="s">
        <v>952</v>
      </c>
      <c r="H560" s="535" t="s">
        <v>1232</v>
      </c>
      <c r="I560" s="540" t="s">
        <v>1231</v>
      </c>
      <c r="J560" s="536">
        <v>918</v>
      </c>
      <c r="K560" s="536"/>
      <c r="L560" s="535"/>
      <c r="M560"/>
    </row>
    <row r="561" spans="1:13" s="133" customFormat="1" ht="25.5" x14ac:dyDescent="0.25">
      <c r="A561" s="539">
        <f t="shared" si="8"/>
        <v>559</v>
      </c>
      <c r="B561" s="539" t="s">
        <v>607</v>
      </c>
      <c r="C561" s="535" t="s">
        <v>983</v>
      </c>
      <c r="D561" s="539" t="s">
        <v>750</v>
      </c>
      <c r="E561" s="539" t="s">
        <v>323</v>
      </c>
      <c r="F561" s="538" t="s">
        <v>1230</v>
      </c>
      <c r="G561" s="535" t="s">
        <v>707</v>
      </c>
      <c r="H561" s="535" t="s">
        <v>861</v>
      </c>
      <c r="I561" s="540" t="s">
        <v>1229</v>
      </c>
      <c r="J561" s="536">
        <v>6140</v>
      </c>
      <c r="K561" s="536"/>
      <c r="L561" s="535"/>
      <c r="M561"/>
    </row>
    <row r="562" spans="1:13" s="133" customFormat="1" ht="25.5" x14ac:dyDescent="0.25">
      <c r="A562" s="539">
        <f t="shared" si="8"/>
        <v>560</v>
      </c>
      <c r="B562" s="539" t="s">
        <v>607</v>
      </c>
      <c r="C562" s="535" t="s">
        <v>831</v>
      </c>
      <c r="D562" s="539" t="s">
        <v>750</v>
      </c>
      <c r="E562" s="539" t="s">
        <v>323</v>
      </c>
      <c r="F562" s="538" t="s">
        <v>1228</v>
      </c>
      <c r="G562" s="535" t="s">
        <v>948</v>
      </c>
      <c r="H562" s="535" t="s">
        <v>1227</v>
      </c>
      <c r="I562" s="540" t="s">
        <v>1226</v>
      </c>
      <c r="J562" s="536">
        <v>110</v>
      </c>
      <c r="K562" s="536"/>
      <c r="L562" s="535"/>
      <c r="M562"/>
    </row>
    <row r="563" spans="1:13" s="133" customFormat="1" ht="25.5" x14ac:dyDescent="0.25">
      <c r="A563" s="539">
        <f t="shared" si="8"/>
        <v>561</v>
      </c>
      <c r="B563" s="539" t="s">
        <v>607</v>
      </c>
      <c r="C563" s="535" t="s">
        <v>1225</v>
      </c>
      <c r="D563" s="539" t="s">
        <v>750</v>
      </c>
      <c r="E563" s="539" t="s">
        <v>703</v>
      </c>
      <c r="F563" s="538" t="s">
        <v>1224</v>
      </c>
      <c r="G563" s="535" t="s">
        <v>1008</v>
      </c>
      <c r="H563" s="535" t="s">
        <v>1223</v>
      </c>
      <c r="I563" s="540" t="s">
        <v>1222</v>
      </c>
      <c r="J563" s="536">
        <v>300</v>
      </c>
      <c r="K563" s="536"/>
      <c r="L563" s="535"/>
      <c r="M563"/>
    </row>
    <row r="564" spans="1:13" s="133" customFormat="1" ht="38.25" x14ac:dyDescent="0.25">
      <c r="A564" s="539">
        <f t="shared" si="8"/>
        <v>562</v>
      </c>
      <c r="B564" s="539" t="s">
        <v>607</v>
      </c>
      <c r="C564" s="535" t="s">
        <v>1221</v>
      </c>
      <c r="D564" s="539" t="s">
        <v>750</v>
      </c>
      <c r="E564" s="539" t="s">
        <v>323</v>
      </c>
      <c r="F564" s="538" t="s">
        <v>1220</v>
      </c>
      <c r="G564" s="535" t="s">
        <v>873</v>
      </c>
      <c r="H564" s="535" t="s">
        <v>1219</v>
      </c>
      <c r="I564" s="540" t="s">
        <v>1218</v>
      </c>
      <c r="J564" s="536">
        <v>260</v>
      </c>
      <c r="K564" s="536"/>
      <c r="L564" s="535"/>
      <c r="M564"/>
    </row>
    <row r="565" spans="1:13" s="133" customFormat="1" ht="25.5" x14ac:dyDescent="0.25">
      <c r="A565" s="539">
        <f t="shared" si="8"/>
        <v>563</v>
      </c>
      <c r="B565" s="539" t="s">
        <v>607</v>
      </c>
      <c r="C565" s="535" t="s">
        <v>875</v>
      </c>
      <c r="D565" s="539" t="s">
        <v>750</v>
      </c>
      <c r="E565" s="539" t="s">
        <v>323</v>
      </c>
      <c r="F565" s="538" t="s">
        <v>1217</v>
      </c>
      <c r="G565" s="535" t="s">
        <v>873</v>
      </c>
      <c r="H565" s="535" t="s">
        <v>1216</v>
      </c>
      <c r="I565" s="540" t="s">
        <v>1215</v>
      </c>
      <c r="J565" s="536">
        <v>900</v>
      </c>
      <c r="K565" s="536"/>
      <c r="L565" s="535"/>
      <c r="M565"/>
    </row>
    <row r="566" spans="1:13" s="133" customFormat="1" ht="25.5" x14ac:dyDescent="0.25">
      <c r="A566" s="539">
        <f t="shared" si="8"/>
        <v>564</v>
      </c>
      <c r="B566" s="539" t="s">
        <v>607</v>
      </c>
      <c r="C566" s="535" t="s">
        <v>1214</v>
      </c>
      <c r="D566" s="539" t="s">
        <v>750</v>
      </c>
      <c r="E566" s="539" t="s">
        <v>323</v>
      </c>
      <c r="F566" s="538" t="s">
        <v>1213</v>
      </c>
      <c r="G566" s="535" t="s">
        <v>868</v>
      </c>
      <c r="H566" s="535" t="s">
        <v>1212</v>
      </c>
      <c r="I566" s="540" t="s">
        <v>1211</v>
      </c>
      <c r="J566" s="536">
        <v>75</v>
      </c>
      <c r="K566" s="536"/>
      <c r="L566" s="535"/>
      <c r="M566"/>
    </row>
    <row r="567" spans="1:13" s="133" customFormat="1" ht="25.5" x14ac:dyDescent="0.25">
      <c r="A567" s="539">
        <f t="shared" si="8"/>
        <v>565</v>
      </c>
      <c r="B567" s="539" t="s">
        <v>607</v>
      </c>
      <c r="C567" s="535" t="s">
        <v>1210</v>
      </c>
      <c r="D567" s="539" t="s">
        <v>750</v>
      </c>
      <c r="E567" s="539" t="s">
        <v>323</v>
      </c>
      <c r="F567" s="538" t="s">
        <v>1209</v>
      </c>
      <c r="G567" s="535" t="s">
        <v>1208</v>
      </c>
      <c r="H567" s="535" t="s">
        <v>1207</v>
      </c>
      <c r="I567" s="540" t="s">
        <v>1206</v>
      </c>
      <c r="J567" s="536">
        <v>320</v>
      </c>
      <c r="K567" s="536"/>
      <c r="L567" s="535"/>
      <c r="M567"/>
    </row>
    <row r="568" spans="1:13" s="133" customFormat="1" ht="25.5" x14ac:dyDescent="0.25">
      <c r="A568" s="539">
        <f t="shared" si="8"/>
        <v>566</v>
      </c>
      <c r="B568" s="539" t="s">
        <v>607</v>
      </c>
      <c r="C568" s="535" t="s">
        <v>911</v>
      </c>
      <c r="D568" s="539" t="s">
        <v>750</v>
      </c>
      <c r="E568" s="539" t="s">
        <v>323</v>
      </c>
      <c r="F568" s="538" t="s">
        <v>1205</v>
      </c>
      <c r="G568" s="535" t="s">
        <v>909</v>
      </c>
      <c r="H568" s="535" t="s">
        <v>1204</v>
      </c>
      <c r="I568" s="540" t="s">
        <v>1203</v>
      </c>
      <c r="J568" s="536">
        <v>152</v>
      </c>
      <c r="K568" s="536"/>
      <c r="L568" s="535"/>
      <c r="M568"/>
    </row>
    <row r="569" spans="1:13" s="133" customFormat="1" ht="25.5" x14ac:dyDescent="0.25">
      <c r="A569" s="539">
        <f t="shared" si="8"/>
        <v>567</v>
      </c>
      <c r="B569" s="539" t="s">
        <v>607</v>
      </c>
      <c r="C569" s="535" t="s">
        <v>1202</v>
      </c>
      <c r="D569" s="539" t="s">
        <v>750</v>
      </c>
      <c r="E569" s="539" t="s">
        <v>323</v>
      </c>
      <c r="F569" s="538" t="s">
        <v>1201</v>
      </c>
      <c r="G569" s="535" t="s">
        <v>707</v>
      </c>
      <c r="H569" s="535" t="s">
        <v>1200</v>
      </c>
      <c r="I569" s="540" t="s">
        <v>1199</v>
      </c>
      <c r="J569" s="536">
        <v>500</v>
      </c>
      <c r="K569" s="536"/>
      <c r="L569" s="535"/>
      <c r="M569"/>
    </row>
    <row r="570" spans="1:13" s="133" customFormat="1" ht="25.5" x14ac:dyDescent="0.25">
      <c r="A570" s="539">
        <f t="shared" si="8"/>
        <v>568</v>
      </c>
      <c r="B570" s="539" t="s">
        <v>607</v>
      </c>
      <c r="C570" s="535" t="s">
        <v>1198</v>
      </c>
      <c r="D570" s="539" t="s">
        <v>750</v>
      </c>
      <c r="E570" s="539" t="s">
        <v>323</v>
      </c>
      <c r="F570" s="538" t="s">
        <v>1197</v>
      </c>
      <c r="G570" s="535" t="s">
        <v>857</v>
      </c>
      <c r="H570" s="535" t="s">
        <v>1196</v>
      </c>
      <c r="I570" s="540" t="s">
        <v>1195</v>
      </c>
      <c r="J570" s="536">
        <v>310</v>
      </c>
      <c r="K570" s="536"/>
      <c r="L570" s="535"/>
      <c r="M570"/>
    </row>
    <row r="571" spans="1:13" s="133" customFormat="1" ht="25.5" x14ac:dyDescent="0.25">
      <c r="A571" s="539">
        <f t="shared" si="8"/>
        <v>569</v>
      </c>
      <c r="B571" s="539" t="s">
        <v>607</v>
      </c>
      <c r="C571" s="535" t="s">
        <v>1194</v>
      </c>
      <c r="D571" s="539" t="s">
        <v>750</v>
      </c>
      <c r="E571" s="539" t="s">
        <v>323</v>
      </c>
      <c r="F571" s="538" t="s">
        <v>1193</v>
      </c>
      <c r="G571" s="535" t="s">
        <v>1192</v>
      </c>
      <c r="H571" s="535" t="s">
        <v>1191</v>
      </c>
      <c r="I571" s="540" t="s">
        <v>1190</v>
      </c>
      <c r="J571" s="536">
        <v>2900</v>
      </c>
      <c r="K571" s="536"/>
      <c r="L571" s="535"/>
      <c r="M571"/>
    </row>
    <row r="572" spans="1:13" s="133" customFormat="1" ht="25.5" x14ac:dyDescent="0.25">
      <c r="A572" s="539">
        <f t="shared" si="8"/>
        <v>570</v>
      </c>
      <c r="B572" s="539" t="s">
        <v>607</v>
      </c>
      <c r="C572" s="535" t="s">
        <v>1189</v>
      </c>
      <c r="D572" s="539" t="s">
        <v>750</v>
      </c>
      <c r="E572" s="539" t="s">
        <v>323</v>
      </c>
      <c r="F572" s="538" t="s">
        <v>1188</v>
      </c>
      <c r="G572" s="535" t="s">
        <v>923</v>
      </c>
      <c r="H572" s="535" t="s">
        <v>1187</v>
      </c>
      <c r="I572" s="540" t="s">
        <v>1186</v>
      </c>
      <c r="J572" s="536">
        <v>390</v>
      </c>
      <c r="K572" s="536"/>
      <c r="L572" s="535"/>
      <c r="M572"/>
    </row>
    <row r="573" spans="1:13" s="133" customFormat="1" ht="25.5" x14ac:dyDescent="0.25">
      <c r="A573" s="539">
        <f t="shared" si="8"/>
        <v>571</v>
      </c>
      <c r="B573" s="539" t="s">
        <v>607</v>
      </c>
      <c r="C573" s="535" t="s">
        <v>859</v>
      </c>
      <c r="D573" s="539" t="s">
        <v>750</v>
      </c>
      <c r="E573" s="539" t="s">
        <v>323</v>
      </c>
      <c r="F573" s="538" t="s">
        <v>1185</v>
      </c>
      <c r="G573" s="535" t="s">
        <v>857</v>
      </c>
      <c r="H573" s="535" t="s">
        <v>1184</v>
      </c>
      <c r="I573" s="540" t="s">
        <v>1183</v>
      </c>
      <c r="J573" s="536">
        <v>1680</v>
      </c>
      <c r="K573" s="536"/>
      <c r="L573" s="535"/>
      <c r="M573"/>
    </row>
    <row r="574" spans="1:13" s="133" customFormat="1" ht="38.25" x14ac:dyDescent="0.25">
      <c r="A574" s="539">
        <f t="shared" si="8"/>
        <v>572</v>
      </c>
      <c r="B574" s="539" t="s">
        <v>607</v>
      </c>
      <c r="C574" s="535" t="s">
        <v>1182</v>
      </c>
      <c r="D574" s="539" t="s">
        <v>750</v>
      </c>
      <c r="E574" s="539" t="s">
        <v>323</v>
      </c>
      <c r="F574" s="538" t="s">
        <v>1181</v>
      </c>
      <c r="G574" s="535" t="s">
        <v>935</v>
      </c>
      <c r="H574" s="535" t="s">
        <v>1180</v>
      </c>
      <c r="I574" s="540" t="s">
        <v>1179</v>
      </c>
      <c r="J574" s="536">
        <v>90</v>
      </c>
      <c r="K574" s="536"/>
      <c r="L574" s="535"/>
      <c r="M574"/>
    </row>
    <row r="575" spans="1:13" s="133" customFormat="1" ht="25.5" x14ac:dyDescent="0.25">
      <c r="A575" s="539">
        <f t="shared" si="8"/>
        <v>573</v>
      </c>
      <c r="B575" s="539" t="s">
        <v>607</v>
      </c>
      <c r="C575" s="535" t="s">
        <v>1178</v>
      </c>
      <c r="D575" s="539" t="s">
        <v>750</v>
      </c>
      <c r="E575" s="539" t="s">
        <v>323</v>
      </c>
      <c r="F575" s="538" t="s">
        <v>1177</v>
      </c>
      <c r="G575" s="535" t="s">
        <v>848</v>
      </c>
      <c r="H575" s="535" t="s">
        <v>1176</v>
      </c>
      <c r="I575" s="540" t="s">
        <v>1175</v>
      </c>
      <c r="J575" s="536">
        <v>125</v>
      </c>
      <c r="K575" s="536"/>
      <c r="L575" s="535"/>
      <c r="M575"/>
    </row>
    <row r="576" spans="1:13" s="133" customFormat="1" ht="25.5" x14ac:dyDescent="0.25">
      <c r="A576" s="539">
        <f t="shared" si="8"/>
        <v>574</v>
      </c>
      <c r="B576" s="539" t="s">
        <v>607</v>
      </c>
      <c r="C576" s="535" t="s">
        <v>1174</v>
      </c>
      <c r="D576" s="539" t="s">
        <v>750</v>
      </c>
      <c r="E576" s="539" t="s">
        <v>323</v>
      </c>
      <c r="F576" s="538" t="s">
        <v>1173</v>
      </c>
      <c r="G576" s="535" t="s">
        <v>857</v>
      </c>
      <c r="H576" s="535" t="s">
        <v>1172</v>
      </c>
      <c r="I576" s="540" t="s">
        <v>1171</v>
      </c>
      <c r="J576" s="536">
        <v>280</v>
      </c>
      <c r="K576" s="536"/>
      <c r="L576" s="535"/>
      <c r="M576"/>
    </row>
    <row r="577" spans="1:13" s="133" customFormat="1" ht="25.5" x14ac:dyDescent="0.25">
      <c r="A577" s="539">
        <f t="shared" si="8"/>
        <v>575</v>
      </c>
      <c r="B577" s="539" t="s">
        <v>607</v>
      </c>
      <c r="C577" s="535" t="s">
        <v>875</v>
      </c>
      <c r="D577" s="539" t="s">
        <v>750</v>
      </c>
      <c r="E577" s="539" t="s">
        <v>323</v>
      </c>
      <c r="F577" s="538" t="s">
        <v>1170</v>
      </c>
      <c r="G577" s="535" t="s">
        <v>1127</v>
      </c>
      <c r="H577" s="535" t="s">
        <v>1169</v>
      </c>
      <c r="I577" s="540" t="s">
        <v>1168</v>
      </c>
      <c r="J577" s="536">
        <v>270</v>
      </c>
      <c r="K577" s="536"/>
      <c r="L577" s="535"/>
      <c r="M577"/>
    </row>
    <row r="578" spans="1:13" s="133" customFormat="1" ht="25.5" x14ac:dyDescent="0.25">
      <c r="A578" s="539">
        <f t="shared" si="8"/>
        <v>576</v>
      </c>
      <c r="B578" s="539" t="s">
        <v>607</v>
      </c>
      <c r="C578" s="535" t="s">
        <v>875</v>
      </c>
      <c r="D578" s="539" t="s">
        <v>750</v>
      </c>
      <c r="E578" s="539" t="s">
        <v>323</v>
      </c>
      <c r="F578" s="538" t="s">
        <v>1167</v>
      </c>
      <c r="G578" s="535" t="s">
        <v>873</v>
      </c>
      <c r="H578" s="535" t="s">
        <v>1166</v>
      </c>
      <c r="I578" s="540" t="s">
        <v>1165</v>
      </c>
      <c r="J578" s="536">
        <v>375</v>
      </c>
      <c r="K578" s="536"/>
      <c r="L578" s="535"/>
      <c r="M578"/>
    </row>
    <row r="579" spans="1:13" s="133" customFormat="1" ht="25.5" x14ac:dyDescent="0.25">
      <c r="A579" s="539">
        <f t="shared" si="8"/>
        <v>577</v>
      </c>
      <c r="B579" s="539" t="s">
        <v>607</v>
      </c>
      <c r="C579" s="535" t="s">
        <v>1142</v>
      </c>
      <c r="D579" s="539" t="s">
        <v>750</v>
      </c>
      <c r="E579" s="539" t="s">
        <v>323</v>
      </c>
      <c r="F579" s="538" t="s">
        <v>1164</v>
      </c>
      <c r="G579" s="535" t="s">
        <v>873</v>
      </c>
      <c r="H579" s="535" t="s">
        <v>1163</v>
      </c>
      <c r="I579" s="540" t="s">
        <v>1162</v>
      </c>
      <c r="J579" s="536">
        <v>390</v>
      </c>
      <c r="K579" s="536"/>
      <c r="L579" s="535"/>
      <c r="M579"/>
    </row>
    <row r="580" spans="1:13" s="133" customFormat="1" ht="25.5" x14ac:dyDescent="0.25">
      <c r="A580" s="539">
        <f t="shared" ref="A580:A643" si="9">A579+1</f>
        <v>578</v>
      </c>
      <c r="B580" s="539" t="s">
        <v>607</v>
      </c>
      <c r="C580" s="535" t="s">
        <v>983</v>
      </c>
      <c r="D580" s="539" t="s">
        <v>750</v>
      </c>
      <c r="E580" s="539" t="s">
        <v>323</v>
      </c>
      <c r="F580" s="538" t="s">
        <v>1161</v>
      </c>
      <c r="G580" s="535" t="s">
        <v>707</v>
      </c>
      <c r="H580" s="535" t="s">
        <v>1160</v>
      </c>
      <c r="I580" s="540" t="s">
        <v>1159</v>
      </c>
      <c r="J580" s="536">
        <v>6200</v>
      </c>
      <c r="K580" s="536"/>
      <c r="L580" s="535"/>
      <c r="M580"/>
    </row>
    <row r="581" spans="1:13" s="133" customFormat="1" ht="25.5" x14ac:dyDescent="0.25">
      <c r="A581" s="539">
        <f t="shared" si="9"/>
        <v>579</v>
      </c>
      <c r="B581" s="539" t="s">
        <v>607</v>
      </c>
      <c r="C581" s="535" t="s">
        <v>859</v>
      </c>
      <c r="D581" s="539" t="s">
        <v>750</v>
      </c>
      <c r="E581" s="539" t="s">
        <v>323</v>
      </c>
      <c r="F581" s="538" t="s">
        <v>1158</v>
      </c>
      <c r="G581" s="535" t="s">
        <v>923</v>
      </c>
      <c r="H581" s="535" t="s">
        <v>1157</v>
      </c>
      <c r="I581" s="540" t="s">
        <v>1156</v>
      </c>
      <c r="J581" s="536">
        <v>180</v>
      </c>
      <c r="K581" s="536"/>
      <c r="L581" s="535"/>
      <c r="M581"/>
    </row>
    <row r="582" spans="1:13" s="133" customFormat="1" ht="25.5" x14ac:dyDescent="0.25">
      <c r="A582" s="539">
        <f t="shared" si="9"/>
        <v>580</v>
      </c>
      <c r="B582" s="539" t="s">
        <v>607</v>
      </c>
      <c r="C582" s="535" t="s">
        <v>831</v>
      </c>
      <c r="D582" s="539" t="s">
        <v>750</v>
      </c>
      <c r="E582" s="539" t="s">
        <v>323</v>
      </c>
      <c r="F582" s="538" t="s">
        <v>1155</v>
      </c>
      <c r="G582" s="535" t="s">
        <v>952</v>
      </c>
      <c r="H582" s="535" t="s">
        <v>1154</v>
      </c>
      <c r="I582" s="540" t="s">
        <v>1153</v>
      </c>
      <c r="J582" s="536">
        <v>103</v>
      </c>
      <c r="K582" s="536"/>
      <c r="L582" s="535"/>
      <c r="M582"/>
    </row>
    <row r="583" spans="1:13" s="133" customFormat="1" ht="25.5" x14ac:dyDescent="0.25">
      <c r="A583" s="539">
        <f t="shared" si="9"/>
        <v>581</v>
      </c>
      <c r="B583" s="539" t="s">
        <v>607</v>
      </c>
      <c r="C583" s="535" t="s">
        <v>831</v>
      </c>
      <c r="D583" s="539" t="s">
        <v>750</v>
      </c>
      <c r="E583" s="539" t="s">
        <v>323</v>
      </c>
      <c r="F583" s="538" t="s">
        <v>1152</v>
      </c>
      <c r="G583" s="535" t="s">
        <v>952</v>
      </c>
      <c r="H583" s="535" t="s">
        <v>1151</v>
      </c>
      <c r="I583" s="540" t="s">
        <v>1150</v>
      </c>
      <c r="J583" s="536">
        <v>295</v>
      </c>
      <c r="K583" s="536"/>
      <c r="L583" s="535"/>
      <c r="M583"/>
    </row>
    <row r="584" spans="1:13" s="133" customFormat="1" ht="25.5" x14ac:dyDescent="0.25">
      <c r="A584" s="539">
        <f t="shared" si="9"/>
        <v>582</v>
      </c>
      <c r="B584" s="539" t="s">
        <v>607</v>
      </c>
      <c r="C584" s="535" t="s">
        <v>831</v>
      </c>
      <c r="D584" s="539" t="s">
        <v>750</v>
      </c>
      <c r="E584" s="539" t="s">
        <v>323</v>
      </c>
      <c r="F584" s="538" t="s">
        <v>1149</v>
      </c>
      <c r="G584" s="535" t="s">
        <v>952</v>
      </c>
      <c r="H584" s="535" t="s">
        <v>1148</v>
      </c>
      <c r="I584" s="540" t="s">
        <v>1147</v>
      </c>
      <c r="J584" s="536">
        <v>346</v>
      </c>
      <c r="K584" s="536"/>
      <c r="L584" s="535"/>
      <c r="M584"/>
    </row>
    <row r="585" spans="1:13" s="133" customFormat="1" ht="25.5" x14ac:dyDescent="0.25">
      <c r="A585" s="539">
        <f t="shared" si="9"/>
        <v>583</v>
      </c>
      <c r="B585" s="539" t="s">
        <v>607</v>
      </c>
      <c r="C585" s="535" t="s">
        <v>1146</v>
      </c>
      <c r="D585" s="539" t="s">
        <v>750</v>
      </c>
      <c r="E585" s="539" t="s">
        <v>323</v>
      </c>
      <c r="F585" s="538" t="s">
        <v>1145</v>
      </c>
      <c r="G585" s="535" t="s">
        <v>857</v>
      </c>
      <c r="H585" s="535" t="s">
        <v>1144</v>
      </c>
      <c r="I585" s="540" t="s">
        <v>1143</v>
      </c>
      <c r="J585" s="536">
        <v>123</v>
      </c>
      <c r="K585" s="536"/>
      <c r="L585" s="535"/>
      <c r="M585"/>
    </row>
    <row r="586" spans="1:13" s="133" customFormat="1" ht="25.5" x14ac:dyDescent="0.25">
      <c r="A586" s="539">
        <f t="shared" si="9"/>
        <v>584</v>
      </c>
      <c r="B586" s="539" t="s">
        <v>607</v>
      </c>
      <c r="C586" s="535" t="s">
        <v>1142</v>
      </c>
      <c r="D586" s="539" t="s">
        <v>750</v>
      </c>
      <c r="E586" s="539" t="s">
        <v>323</v>
      </c>
      <c r="F586" s="538" t="s">
        <v>1141</v>
      </c>
      <c r="G586" s="535" t="s">
        <v>923</v>
      </c>
      <c r="H586" s="535" t="s">
        <v>1140</v>
      </c>
      <c r="I586" s="540" t="s">
        <v>1139</v>
      </c>
      <c r="J586" s="536">
        <v>350</v>
      </c>
      <c r="K586" s="536"/>
      <c r="L586" s="535"/>
      <c r="M586"/>
    </row>
    <row r="587" spans="1:13" s="133" customFormat="1" ht="25.5" x14ac:dyDescent="0.25">
      <c r="A587" s="539">
        <f t="shared" si="9"/>
        <v>585</v>
      </c>
      <c r="B587" s="539" t="s">
        <v>607</v>
      </c>
      <c r="C587" s="535" t="s">
        <v>1138</v>
      </c>
      <c r="D587" s="539" t="s">
        <v>750</v>
      </c>
      <c r="E587" s="539" t="s">
        <v>323</v>
      </c>
      <c r="F587" s="538" t="s">
        <v>1137</v>
      </c>
      <c r="G587" s="535" t="s">
        <v>707</v>
      </c>
      <c r="H587" s="535" t="s">
        <v>1136</v>
      </c>
      <c r="I587" s="540" t="s">
        <v>1135</v>
      </c>
      <c r="J587" s="536">
        <v>200</v>
      </c>
      <c r="K587" s="536"/>
      <c r="L587" s="535"/>
      <c r="M587"/>
    </row>
    <row r="588" spans="1:13" s="133" customFormat="1" ht="25.5" x14ac:dyDescent="0.25">
      <c r="A588" s="539">
        <f t="shared" si="9"/>
        <v>586</v>
      </c>
      <c r="B588" s="539" t="s">
        <v>607</v>
      </c>
      <c r="C588" s="535" t="s">
        <v>831</v>
      </c>
      <c r="D588" s="539" t="s">
        <v>750</v>
      </c>
      <c r="E588" s="539" t="s">
        <v>323</v>
      </c>
      <c r="F588" s="538" t="s">
        <v>1134</v>
      </c>
      <c r="G588" s="535" t="s">
        <v>952</v>
      </c>
      <c r="H588" s="535" t="s">
        <v>1133</v>
      </c>
      <c r="I588" s="540" t="s">
        <v>1132</v>
      </c>
      <c r="J588" s="536">
        <v>994</v>
      </c>
      <c r="K588" s="536"/>
      <c r="L588" s="535"/>
      <c r="M588"/>
    </row>
    <row r="589" spans="1:13" s="133" customFormat="1" ht="25.5" x14ac:dyDescent="0.25">
      <c r="A589" s="539">
        <f t="shared" si="9"/>
        <v>587</v>
      </c>
      <c r="B589" s="539" t="s">
        <v>607</v>
      </c>
      <c r="C589" s="535" t="s">
        <v>831</v>
      </c>
      <c r="D589" s="539" t="s">
        <v>750</v>
      </c>
      <c r="E589" s="539" t="s">
        <v>323</v>
      </c>
      <c r="F589" s="538" t="s">
        <v>1131</v>
      </c>
      <c r="G589" s="535" t="s">
        <v>952</v>
      </c>
      <c r="H589" s="535" t="s">
        <v>1130</v>
      </c>
      <c r="I589" s="540" t="s">
        <v>1129</v>
      </c>
      <c r="J589" s="536">
        <v>612</v>
      </c>
      <c r="K589" s="536"/>
      <c r="L589" s="535"/>
      <c r="M589"/>
    </row>
    <row r="590" spans="1:13" s="133" customFormat="1" ht="25.5" x14ac:dyDescent="0.25">
      <c r="A590" s="539">
        <f t="shared" si="9"/>
        <v>588</v>
      </c>
      <c r="B590" s="539" t="s">
        <v>607</v>
      </c>
      <c r="C590" s="535" t="s">
        <v>875</v>
      </c>
      <c r="D590" s="539" t="s">
        <v>750</v>
      </c>
      <c r="E590" s="539" t="s">
        <v>323</v>
      </c>
      <c r="F590" s="538" t="s">
        <v>1128</v>
      </c>
      <c r="G590" s="535" t="s">
        <v>1127</v>
      </c>
      <c r="H590" s="535" t="s">
        <v>1126</v>
      </c>
      <c r="I590" s="540" t="s">
        <v>1125</v>
      </c>
      <c r="J590" s="536">
        <v>270</v>
      </c>
      <c r="K590" s="536"/>
      <c r="L590" s="535"/>
      <c r="M590"/>
    </row>
    <row r="591" spans="1:13" s="133" customFormat="1" ht="25.5" x14ac:dyDescent="0.25">
      <c r="A591" s="539">
        <f t="shared" si="9"/>
        <v>589</v>
      </c>
      <c r="B591" s="539" t="s">
        <v>607</v>
      </c>
      <c r="C591" s="535" t="s">
        <v>1124</v>
      </c>
      <c r="D591" s="539" t="s">
        <v>750</v>
      </c>
      <c r="E591" s="539" t="s">
        <v>323</v>
      </c>
      <c r="F591" s="538" t="s">
        <v>1123</v>
      </c>
      <c r="G591" s="535" t="s">
        <v>1122</v>
      </c>
      <c r="H591" s="535" t="s">
        <v>1121</v>
      </c>
      <c r="I591" s="540" t="s">
        <v>1120</v>
      </c>
      <c r="J591" s="536">
        <v>80</v>
      </c>
      <c r="K591" s="536"/>
      <c r="L591" s="535"/>
      <c r="M591"/>
    </row>
    <row r="592" spans="1:13" s="133" customFormat="1" ht="25.5" x14ac:dyDescent="0.25">
      <c r="A592" s="539">
        <f t="shared" si="9"/>
        <v>590</v>
      </c>
      <c r="B592" s="539" t="s">
        <v>607</v>
      </c>
      <c r="C592" s="535" t="s">
        <v>1119</v>
      </c>
      <c r="D592" s="539" t="s">
        <v>750</v>
      </c>
      <c r="E592" s="539" t="s">
        <v>703</v>
      </c>
      <c r="F592" s="538" t="s">
        <v>1118</v>
      </c>
      <c r="G592" s="535" t="s">
        <v>1008</v>
      </c>
      <c r="H592" s="535" t="s">
        <v>1117</v>
      </c>
      <c r="I592" s="540" t="s">
        <v>1116</v>
      </c>
      <c r="J592" s="536">
        <v>3240</v>
      </c>
      <c r="K592" s="536"/>
      <c r="L592" s="535"/>
      <c r="M592"/>
    </row>
    <row r="593" spans="1:13" s="133" customFormat="1" ht="25.5" x14ac:dyDescent="0.25">
      <c r="A593" s="539">
        <f t="shared" si="9"/>
        <v>591</v>
      </c>
      <c r="B593" s="539" t="s">
        <v>607</v>
      </c>
      <c r="C593" s="535" t="s">
        <v>983</v>
      </c>
      <c r="D593" s="539" t="s">
        <v>750</v>
      </c>
      <c r="E593" s="539" t="s">
        <v>323</v>
      </c>
      <c r="F593" s="538" t="s">
        <v>1115</v>
      </c>
      <c r="G593" s="535" t="s">
        <v>707</v>
      </c>
      <c r="H593" s="535" t="s">
        <v>861</v>
      </c>
      <c r="I593" s="540" t="s">
        <v>1114</v>
      </c>
      <c r="J593" s="536">
        <v>7560</v>
      </c>
      <c r="K593" s="536"/>
      <c r="L593" s="535"/>
      <c r="M593"/>
    </row>
    <row r="594" spans="1:13" s="133" customFormat="1" ht="25.5" x14ac:dyDescent="0.25">
      <c r="A594" s="539">
        <f t="shared" si="9"/>
        <v>592</v>
      </c>
      <c r="B594" s="539" t="s">
        <v>607</v>
      </c>
      <c r="C594" s="535" t="s">
        <v>1113</v>
      </c>
      <c r="D594" s="539" t="s">
        <v>750</v>
      </c>
      <c r="E594" s="539" t="s">
        <v>703</v>
      </c>
      <c r="F594" s="538" t="s">
        <v>1112</v>
      </c>
      <c r="G594" s="535" t="s">
        <v>848</v>
      </c>
      <c r="H594" s="535" t="s">
        <v>1111</v>
      </c>
      <c r="I594" s="540" t="s">
        <v>1110</v>
      </c>
      <c r="J594" s="536">
        <v>380</v>
      </c>
      <c r="K594" s="536"/>
      <c r="L594" s="535"/>
      <c r="M594"/>
    </row>
    <row r="595" spans="1:13" s="133" customFormat="1" ht="51" x14ac:dyDescent="0.25">
      <c r="A595" s="539">
        <f t="shared" si="9"/>
        <v>593</v>
      </c>
      <c r="B595" s="539" t="s">
        <v>607</v>
      </c>
      <c r="C595" s="535" t="s">
        <v>1109</v>
      </c>
      <c r="D595" s="539" t="s">
        <v>750</v>
      </c>
      <c r="E595" s="539" t="s">
        <v>703</v>
      </c>
      <c r="F595" s="538" t="s">
        <v>1108</v>
      </c>
      <c r="G595" s="535" t="s">
        <v>986</v>
      </c>
      <c r="H595" s="535" t="s">
        <v>1107</v>
      </c>
      <c r="I595" s="540" t="s">
        <v>1106</v>
      </c>
      <c r="J595" s="536">
        <v>3000</v>
      </c>
      <c r="K595" s="536"/>
      <c r="L595" s="535"/>
      <c r="M595"/>
    </row>
    <row r="596" spans="1:13" s="133" customFormat="1" ht="25.5" x14ac:dyDescent="0.25">
      <c r="A596" s="539">
        <f t="shared" si="9"/>
        <v>594</v>
      </c>
      <c r="B596" s="539" t="s">
        <v>607</v>
      </c>
      <c r="C596" s="535" t="s">
        <v>1105</v>
      </c>
      <c r="D596" s="539" t="s">
        <v>750</v>
      </c>
      <c r="E596" s="539" t="s">
        <v>323</v>
      </c>
      <c r="F596" s="538" t="s">
        <v>1104</v>
      </c>
      <c r="G596" s="535" t="s">
        <v>857</v>
      </c>
      <c r="H596" s="535" t="s">
        <v>1103</v>
      </c>
      <c r="I596" s="540" t="s">
        <v>1102</v>
      </c>
      <c r="J596" s="536">
        <v>498</v>
      </c>
      <c r="K596" s="536"/>
      <c r="L596" s="535"/>
      <c r="M596"/>
    </row>
    <row r="597" spans="1:13" s="133" customFormat="1" ht="25.5" x14ac:dyDescent="0.25">
      <c r="A597" s="539">
        <f t="shared" si="9"/>
        <v>595</v>
      </c>
      <c r="B597" s="539" t="s">
        <v>607</v>
      </c>
      <c r="C597" s="535" t="s">
        <v>859</v>
      </c>
      <c r="D597" s="539" t="s">
        <v>750</v>
      </c>
      <c r="E597" s="539" t="s">
        <v>323</v>
      </c>
      <c r="F597" s="538" t="s">
        <v>1101</v>
      </c>
      <c r="G597" s="535" t="s">
        <v>857</v>
      </c>
      <c r="H597" s="535" t="s">
        <v>1100</v>
      </c>
      <c r="I597" s="540" t="s">
        <v>1099</v>
      </c>
      <c r="J597" s="536">
        <v>480</v>
      </c>
      <c r="K597" s="536"/>
      <c r="L597" s="535"/>
      <c r="M597"/>
    </row>
    <row r="598" spans="1:13" s="133" customFormat="1" ht="25.5" x14ac:dyDescent="0.25">
      <c r="A598" s="539">
        <f t="shared" si="9"/>
        <v>596</v>
      </c>
      <c r="B598" s="539" t="s">
        <v>607</v>
      </c>
      <c r="C598" s="535" t="s">
        <v>1098</v>
      </c>
      <c r="D598" s="539" t="s">
        <v>750</v>
      </c>
      <c r="E598" s="539" t="s">
        <v>323</v>
      </c>
      <c r="F598" s="538" t="s">
        <v>1097</v>
      </c>
      <c r="G598" s="535" t="s">
        <v>848</v>
      </c>
      <c r="H598" s="535" t="s">
        <v>1096</v>
      </c>
      <c r="I598" s="540" t="s">
        <v>1095</v>
      </c>
      <c r="J598" s="536">
        <v>2800</v>
      </c>
      <c r="K598" s="536"/>
      <c r="L598" s="535"/>
      <c r="M598"/>
    </row>
    <row r="599" spans="1:13" s="133" customFormat="1" ht="38.25" x14ac:dyDescent="0.25">
      <c r="A599" s="539">
        <f t="shared" si="9"/>
        <v>597</v>
      </c>
      <c r="B599" s="539" t="s">
        <v>607</v>
      </c>
      <c r="C599" s="535" t="s">
        <v>1094</v>
      </c>
      <c r="D599" s="539" t="s">
        <v>750</v>
      </c>
      <c r="E599" s="539" t="s">
        <v>323</v>
      </c>
      <c r="F599" s="538" t="s">
        <v>1093</v>
      </c>
      <c r="G599" s="535" t="s">
        <v>1092</v>
      </c>
      <c r="H599" s="535" t="s">
        <v>1091</v>
      </c>
      <c r="I599" s="540" t="s">
        <v>1090</v>
      </c>
      <c r="J599" s="536">
        <v>250</v>
      </c>
      <c r="K599" s="536"/>
      <c r="L599" s="535"/>
      <c r="M599"/>
    </row>
    <row r="600" spans="1:13" s="133" customFormat="1" ht="25.5" x14ac:dyDescent="0.25">
      <c r="A600" s="539">
        <f t="shared" si="9"/>
        <v>598</v>
      </c>
      <c r="B600" s="539" t="s">
        <v>607</v>
      </c>
      <c r="C600" s="535" t="s">
        <v>875</v>
      </c>
      <c r="D600" s="539" t="s">
        <v>750</v>
      </c>
      <c r="E600" s="539" t="s">
        <v>323</v>
      </c>
      <c r="F600" s="538" t="s">
        <v>1089</v>
      </c>
      <c r="G600" s="535" t="s">
        <v>873</v>
      </c>
      <c r="H600" s="535" t="s">
        <v>1088</v>
      </c>
      <c r="I600" s="540" t="s">
        <v>1087</v>
      </c>
      <c r="J600" s="536">
        <v>300</v>
      </c>
      <c r="K600" s="536"/>
      <c r="L600" s="535"/>
      <c r="M600"/>
    </row>
    <row r="601" spans="1:13" s="133" customFormat="1" ht="25.5" x14ac:dyDescent="0.25">
      <c r="A601" s="539">
        <f t="shared" si="9"/>
        <v>599</v>
      </c>
      <c r="B601" s="539" t="s">
        <v>607</v>
      </c>
      <c r="C601" s="535" t="s">
        <v>1086</v>
      </c>
      <c r="D601" s="539" t="s">
        <v>750</v>
      </c>
      <c r="E601" s="539" t="s">
        <v>323</v>
      </c>
      <c r="F601" s="538" t="s">
        <v>1085</v>
      </c>
      <c r="G601" s="535" t="s">
        <v>1030</v>
      </c>
      <c r="H601" s="535" t="s">
        <v>1084</v>
      </c>
      <c r="I601" s="540" t="s">
        <v>1083</v>
      </c>
      <c r="J601" s="536">
        <v>410</v>
      </c>
      <c r="K601" s="536"/>
      <c r="L601" s="535"/>
      <c r="M601"/>
    </row>
    <row r="602" spans="1:13" s="133" customFormat="1" ht="25.5" x14ac:dyDescent="0.25">
      <c r="A602" s="539">
        <f t="shared" si="9"/>
        <v>600</v>
      </c>
      <c r="B602" s="539" t="s">
        <v>607</v>
      </c>
      <c r="C602" s="535" t="s">
        <v>883</v>
      </c>
      <c r="D602" s="539" t="s">
        <v>750</v>
      </c>
      <c r="E602" s="539" t="s">
        <v>323</v>
      </c>
      <c r="F602" s="538" t="s">
        <v>1082</v>
      </c>
      <c r="G602" s="535" t="s">
        <v>952</v>
      </c>
      <c r="H602" s="535" t="s">
        <v>1022</v>
      </c>
      <c r="I602" s="540" t="s">
        <v>1081</v>
      </c>
      <c r="J602" s="536">
        <v>200</v>
      </c>
      <c r="K602" s="536"/>
      <c r="L602" s="535"/>
      <c r="M602"/>
    </row>
    <row r="603" spans="1:13" s="133" customFormat="1" ht="25.5" x14ac:dyDescent="0.25">
      <c r="A603" s="539">
        <f t="shared" si="9"/>
        <v>601</v>
      </c>
      <c r="B603" s="539" t="s">
        <v>607</v>
      </c>
      <c r="C603" s="535" t="s">
        <v>1080</v>
      </c>
      <c r="D603" s="539" t="s">
        <v>750</v>
      </c>
      <c r="E603" s="539" t="s">
        <v>323</v>
      </c>
      <c r="F603" s="538" t="s">
        <v>1079</v>
      </c>
      <c r="G603" s="535" t="s">
        <v>1078</v>
      </c>
      <c r="H603" s="535" t="s">
        <v>1077</v>
      </c>
      <c r="I603" s="540" t="s">
        <v>1076</v>
      </c>
      <c r="J603" s="536">
        <v>2083.5</v>
      </c>
      <c r="K603" s="536"/>
      <c r="L603" s="535"/>
      <c r="M603"/>
    </row>
    <row r="604" spans="1:13" s="133" customFormat="1" ht="51" x14ac:dyDescent="0.25">
      <c r="A604" s="539">
        <f t="shared" si="9"/>
        <v>602</v>
      </c>
      <c r="B604" s="539" t="s">
        <v>607</v>
      </c>
      <c r="C604" s="535" t="s">
        <v>1075</v>
      </c>
      <c r="D604" s="539" t="s">
        <v>750</v>
      </c>
      <c r="E604" s="539" t="s">
        <v>323</v>
      </c>
      <c r="F604" s="538" t="s">
        <v>1074</v>
      </c>
      <c r="G604" s="535" t="s">
        <v>923</v>
      </c>
      <c r="H604" s="535" t="s">
        <v>1073</v>
      </c>
      <c r="I604" s="540" t="s">
        <v>1072</v>
      </c>
      <c r="J604" s="536">
        <v>80</v>
      </c>
      <c r="K604" s="536"/>
      <c r="L604" s="535"/>
      <c r="M604"/>
    </row>
    <row r="605" spans="1:13" s="133" customFormat="1" ht="25.5" x14ac:dyDescent="0.25">
      <c r="A605" s="539">
        <f t="shared" si="9"/>
        <v>603</v>
      </c>
      <c r="B605" s="539" t="s">
        <v>607</v>
      </c>
      <c r="C605" s="535" t="s">
        <v>1071</v>
      </c>
      <c r="D605" s="539" t="s">
        <v>750</v>
      </c>
      <c r="E605" s="539" t="s">
        <v>323</v>
      </c>
      <c r="F605" s="538" t="s">
        <v>1070</v>
      </c>
      <c r="G605" s="535" t="s">
        <v>1069</v>
      </c>
      <c r="H605" s="535" t="s">
        <v>1068</v>
      </c>
      <c r="I605" s="540" t="s">
        <v>1067</v>
      </c>
      <c r="J605" s="536">
        <v>500</v>
      </c>
      <c r="K605" s="536"/>
      <c r="L605" s="535"/>
      <c r="M605"/>
    </row>
    <row r="606" spans="1:13" s="133" customFormat="1" ht="25.5" x14ac:dyDescent="0.25">
      <c r="A606" s="539">
        <f t="shared" si="9"/>
        <v>604</v>
      </c>
      <c r="B606" s="539" t="s">
        <v>607</v>
      </c>
      <c r="C606" s="535" t="s">
        <v>883</v>
      </c>
      <c r="D606" s="539" t="s">
        <v>750</v>
      </c>
      <c r="E606" s="539" t="s">
        <v>323</v>
      </c>
      <c r="F606" s="538" t="s">
        <v>1066</v>
      </c>
      <c r="G606" s="535" t="s">
        <v>952</v>
      </c>
      <c r="H606" s="535" t="s">
        <v>1065</v>
      </c>
      <c r="I606" s="540" t="s">
        <v>1064</v>
      </c>
      <c r="J606" s="536">
        <v>120</v>
      </c>
      <c r="K606" s="536"/>
      <c r="L606" s="535"/>
      <c r="M606"/>
    </row>
    <row r="607" spans="1:13" s="133" customFormat="1" ht="51" x14ac:dyDescent="0.25">
      <c r="A607" s="539">
        <f t="shared" si="9"/>
        <v>605</v>
      </c>
      <c r="B607" s="539" t="s">
        <v>607</v>
      </c>
      <c r="C607" s="535" t="s">
        <v>1063</v>
      </c>
      <c r="D607" s="539" t="s">
        <v>750</v>
      </c>
      <c r="E607" s="539" t="s">
        <v>323</v>
      </c>
      <c r="F607" s="538" t="s">
        <v>1062</v>
      </c>
      <c r="G607" s="535" t="s">
        <v>868</v>
      </c>
      <c r="H607" s="535" t="s">
        <v>1061</v>
      </c>
      <c r="I607" s="540" t="s">
        <v>1060</v>
      </c>
      <c r="J607" s="536">
        <v>200</v>
      </c>
      <c r="K607" s="536"/>
      <c r="L607" s="535"/>
      <c r="M607"/>
    </row>
    <row r="608" spans="1:13" s="133" customFormat="1" ht="25.5" x14ac:dyDescent="0.25">
      <c r="A608" s="539">
        <f t="shared" si="9"/>
        <v>606</v>
      </c>
      <c r="B608" s="539" t="s">
        <v>607</v>
      </c>
      <c r="C608" s="535" t="s">
        <v>983</v>
      </c>
      <c r="D608" s="539" t="s">
        <v>750</v>
      </c>
      <c r="E608" s="539" t="s">
        <v>323</v>
      </c>
      <c r="F608" s="538" t="s">
        <v>1059</v>
      </c>
      <c r="G608" s="535" t="s">
        <v>707</v>
      </c>
      <c r="H608" s="535" t="s">
        <v>861</v>
      </c>
      <c r="I608" s="540" t="s">
        <v>1058</v>
      </c>
      <c r="J608" s="536">
        <v>6410</v>
      </c>
      <c r="K608" s="536"/>
      <c r="L608" s="535"/>
      <c r="M608"/>
    </row>
    <row r="609" spans="1:13" s="133" customFormat="1" ht="25.5" x14ac:dyDescent="0.25">
      <c r="A609" s="539">
        <f t="shared" si="9"/>
        <v>607</v>
      </c>
      <c r="B609" s="539" t="s">
        <v>607</v>
      </c>
      <c r="C609" s="535" t="s">
        <v>875</v>
      </c>
      <c r="D609" s="539" t="s">
        <v>750</v>
      </c>
      <c r="E609" s="539" t="s">
        <v>323</v>
      </c>
      <c r="F609" s="538" t="s">
        <v>1057</v>
      </c>
      <c r="G609" s="535" t="s">
        <v>873</v>
      </c>
      <c r="H609" s="535" t="s">
        <v>1056</v>
      </c>
      <c r="I609" s="540" t="s">
        <v>1055</v>
      </c>
      <c r="J609" s="536">
        <v>100</v>
      </c>
      <c r="K609" s="536"/>
      <c r="L609" s="535"/>
      <c r="M609"/>
    </row>
    <row r="610" spans="1:13" s="133" customFormat="1" ht="25.5" x14ac:dyDescent="0.25">
      <c r="A610" s="539">
        <f t="shared" si="9"/>
        <v>608</v>
      </c>
      <c r="B610" s="539" t="s">
        <v>607</v>
      </c>
      <c r="C610" s="535" t="s">
        <v>831</v>
      </c>
      <c r="D610" s="539" t="s">
        <v>750</v>
      </c>
      <c r="E610" s="539" t="s">
        <v>323</v>
      </c>
      <c r="F610" s="538" t="s">
        <v>1054</v>
      </c>
      <c r="G610" s="535" t="s">
        <v>952</v>
      </c>
      <c r="H610" s="535" t="s">
        <v>929</v>
      </c>
      <c r="I610" s="540" t="s">
        <v>1053</v>
      </c>
      <c r="J610" s="536">
        <v>138</v>
      </c>
      <c r="K610" s="536"/>
      <c r="L610" s="535"/>
      <c r="M610"/>
    </row>
    <row r="611" spans="1:13" s="133" customFormat="1" ht="25.5" x14ac:dyDescent="0.25">
      <c r="A611" s="539">
        <f t="shared" si="9"/>
        <v>609</v>
      </c>
      <c r="B611" s="539" t="s">
        <v>607</v>
      </c>
      <c r="C611" s="535" t="s">
        <v>883</v>
      </c>
      <c r="D611" s="539" t="s">
        <v>750</v>
      </c>
      <c r="E611" s="539" t="s">
        <v>323</v>
      </c>
      <c r="F611" s="538" t="s">
        <v>1052</v>
      </c>
      <c r="G611" s="535" t="s">
        <v>948</v>
      </c>
      <c r="H611" s="535" t="s">
        <v>1051</v>
      </c>
      <c r="I611" s="540" t="s">
        <v>1050</v>
      </c>
      <c r="J611" s="536">
        <v>3660</v>
      </c>
      <c r="K611" s="536"/>
      <c r="L611" s="535"/>
      <c r="M611"/>
    </row>
    <row r="612" spans="1:13" s="133" customFormat="1" ht="25.5" x14ac:dyDescent="0.25">
      <c r="A612" s="539">
        <f t="shared" si="9"/>
        <v>610</v>
      </c>
      <c r="B612" s="539" t="s">
        <v>607</v>
      </c>
      <c r="C612" s="535" t="s">
        <v>883</v>
      </c>
      <c r="D612" s="539" t="s">
        <v>750</v>
      </c>
      <c r="E612" s="539" t="s">
        <v>323</v>
      </c>
      <c r="F612" s="538" t="s">
        <v>1049</v>
      </c>
      <c r="G612" s="535" t="s">
        <v>948</v>
      </c>
      <c r="H612" s="535" t="s">
        <v>1048</v>
      </c>
      <c r="I612" s="540" t="s">
        <v>1047</v>
      </c>
      <c r="J612" s="536">
        <v>1965</v>
      </c>
      <c r="K612" s="536"/>
      <c r="L612" s="535"/>
      <c r="M612"/>
    </row>
    <row r="613" spans="1:13" s="133" customFormat="1" ht="25.5" x14ac:dyDescent="0.25">
      <c r="A613" s="539">
        <f t="shared" si="9"/>
        <v>611</v>
      </c>
      <c r="B613" s="539" t="s">
        <v>607</v>
      </c>
      <c r="C613" s="535" t="s">
        <v>1046</v>
      </c>
      <c r="D613" s="539" t="s">
        <v>750</v>
      </c>
      <c r="E613" s="539" t="s">
        <v>323</v>
      </c>
      <c r="F613" s="538" t="s">
        <v>1045</v>
      </c>
      <c r="G613" s="535" t="s">
        <v>838</v>
      </c>
      <c r="H613" s="535" t="s">
        <v>1044</v>
      </c>
      <c r="I613" s="540" t="s">
        <v>1043</v>
      </c>
      <c r="J613" s="536">
        <v>9500</v>
      </c>
      <c r="K613" s="536"/>
      <c r="L613" s="535"/>
      <c r="M613"/>
    </row>
    <row r="614" spans="1:13" s="133" customFormat="1" ht="25.5" x14ac:dyDescent="0.25">
      <c r="A614" s="539">
        <f t="shared" si="9"/>
        <v>612</v>
      </c>
      <c r="B614" s="539" t="s">
        <v>607</v>
      </c>
      <c r="C614" s="535" t="s">
        <v>983</v>
      </c>
      <c r="D614" s="539" t="s">
        <v>750</v>
      </c>
      <c r="E614" s="539" t="s">
        <v>323</v>
      </c>
      <c r="F614" s="538" t="s">
        <v>1042</v>
      </c>
      <c r="G614" s="535" t="s">
        <v>707</v>
      </c>
      <c r="H614" s="535" t="s">
        <v>861</v>
      </c>
      <c r="I614" s="540" t="s">
        <v>1041</v>
      </c>
      <c r="J614" s="536">
        <v>2680</v>
      </c>
      <c r="K614" s="536"/>
      <c r="L614" s="535"/>
      <c r="M614"/>
    </row>
    <row r="615" spans="1:13" s="133" customFormat="1" ht="25.5" x14ac:dyDescent="0.25">
      <c r="A615" s="539">
        <f t="shared" si="9"/>
        <v>613</v>
      </c>
      <c r="B615" s="539" t="s">
        <v>607</v>
      </c>
      <c r="C615" s="535" t="s">
        <v>1040</v>
      </c>
      <c r="D615" s="539" t="s">
        <v>750</v>
      </c>
      <c r="E615" s="539" t="s">
        <v>323</v>
      </c>
      <c r="F615" s="538" t="s">
        <v>1039</v>
      </c>
      <c r="G615" s="535" t="s">
        <v>857</v>
      </c>
      <c r="H615" s="535" t="s">
        <v>1038</v>
      </c>
      <c r="I615" s="540" t="s">
        <v>1037</v>
      </c>
      <c r="J615" s="536">
        <v>3200</v>
      </c>
      <c r="K615" s="536"/>
      <c r="L615" s="535"/>
      <c r="M615"/>
    </row>
    <row r="616" spans="1:13" s="133" customFormat="1" ht="51" x14ac:dyDescent="0.25">
      <c r="A616" s="539">
        <f t="shared" si="9"/>
        <v>614</v>
      </c>
      <c r="B616" s="539" t="s">
        <v>607</v>
      </c>
      <c r="C616" s="535" t="s">
        <v>1036</v>
      </c>
      <c r="D616" s="539" t="s">
        <v>750</v>
      </c>
      <c r="E616" s="539" t="s">
        <v>323</v>
      </c>
      <c r="F616" s="538" t="s">
        <v>1035</v>
      </c>
      <c r="G616" s="535" t="s">
        <v>857</v>
      </c>
      <c r="H616" s="535" t="s">
        <v>1034</v>
      </c>
      <c r="I616" s="540" t="s">
        <v>1033</v>
      </c>
      <c r="J616" s="536">
        <v>1000</v>
      </c>
      <c r="K616" s="536"/>
      <c r="L616" s="535"/>
      <c r="M616"/>
    </row>
    <row r="617" spans="1:13" s="133" customFormat="1" ht="25.5" x14ac:dyDescent="0.25">
      <c r="A617" s="539">
        <f t="shared" si="9"/>
        <v>615</v>
      </c>
      <c r="B617" s="539" t="s">
        <v>607</v>
      </c>
      <c r="C617" s="535" t="s">
        <v>1032</v>
      </c>
      <c r="D617" s="539" t="s">
        <v>750</v>
      </c>
      <c r="E617" s="539" t="s">
        <v>323</v>
      </c>
      <c r="F617" s="538" t="s">
        <v>1031</v>
      </c>
      <c r="G617" s="535" t="s">
        <v>1030</v>
      </c>
      <c r="H617" s="535" t="s">
        <v>1029</v>
      </c>
      <c r="I617" s="540" t="s">
        <v>1028</v>
      </c>
      <c r="J617" s="536">
        <v>154</v>
      </c>
      <c r="K617" s="536"/>
      <c r="L617" s="535"/>
      <c r="M617"/>
    </row>
    <row r="618" spans="1:13" s="133" customFormat="1" ht="25.5" x14ac:dyDescent="0.25">
      <c r="A618" s="539">
        <f t="shared" si="9"/>
        <v>616</v>
      </c>
      <c r="B618" s="539" t="s">
        <v>607</v>
      </c>
      <c r="C618" s="535" t="s">
        <v>1027</v>
      </c>
      <c r="D618" s="539" t="s">
        <v>750</v>
      </c>
      <c r="E618" s="539" t="s">
        <v>323</v>
      </c>
      <c r="F618" s="538" t="s">
        <v>1026</v>
      </c>
      <c r="G618" s="535" t="s">
        <v>1008</v>
      </c>
      <c r="H618" s="535" t="s">
        <v>1025</v>
      </c>
      <c r="I618" s="540" t="s">
        <v>1024</v>
      </c>
      <c r="J618" s="536">
        <v>1400</v>
      </c>
      <c r="K618" s="536"/>
      <c r="L618" s="535"/>
      <c r="M618"/>
    </row>
    <row r="619" spans="1:13" s="133" customFormat="1" ht="25.5" x14ac:dyDescent="0.25">
      <c r="A619" s="539">
        <f t="shared" si="9"/>
        <v>617</v>
      </c>
      <c r="B619" s="539" t="s">
        <v>607</v>
      </c>
      <c r="C619" s="535" t="s">
        <v>883</v>
      </c>
      <c r="D619" s="539" t="s">
        <v>750</v>
      </c>
      <c r="E619" s="539" t="s">
        <v>323</v>
      </c>
      <c r="F619" s="538" t="s">
        <v>1023</v>
      </c>
      <c r="G619" s="535" t="s">
        <v>952</v>
      </c>
      <c r="H619" s="535" t="s">
        <v>1022</v>
      </c>
      <c r="I619" s="540" t="s">
        <v>1021</v>
      </c>
      <c r="J619" s="536">
        <v>100</v>
      </c>
      <c r="K619" s="536"/>
      <c r="L619" s="535"/>
      <c r="M619"/>
    </row>
    <row r="620" spans="1:13" s="133" customFormat="1" ht="25.5" x14ac:dyDescent="0.25">
      <c r="A620" s="539">
        <f t="shared" si="9"/>
        <v>618</v>
      </c>
      <c r="B620" s="539" t="s">
        <v>607</v>
      </c>
      <c r="C620" s="535" t="s">
        <v>831</v>
      </c>
      <c r="D620" s="539" t="s">
        <v>750</v>
      </c>
      <c r="E620" s="539" t="s">
        <v>323</v>
      </c>
      <c r="F620" s="538" t="s">
        <v>1020</v>
      </c>
      <c r="G620" s="535" t="s">
        <v>952</v>
      </c>
      <c r="H620" s="535" t="s">
        <v>1019</v>
      </c>
      <c r="I620" s="540" t="s">
        <v>1018</v>
      </c>
      <c r="J620" s="536">
        <v>579</v>
      </c>
      <c r="K620" s="536"/>
      <c r="L620" s="535"/>
      <c r="M620"/>
    </row>
    <row r="621" spans="1:13" s="133" customFormat="1" ht="25.5" x14ac:dyDescent="0.25">
      <c r="A621" s="539">
        <f t="shared" si="9"/>
        <v>619</v>
      </c>
      <c r="B621" s="539" t="s">
        <v>607</v>
      </c>
      <c r="C621" s="535" t="s">
        <v>875</v>
      </c>
      <c r="D621" s="539" t="s">
        <v>750</v>
      </c>
      <c r="E621" s="539" t="s">
        <v>323</v>
      </c>
      <c r="F621" s="538" t="s">
        <v>1017</v>
      </c>
      <c r="G621" s="535" t="s">
        <v>873</v>
      </c>
      <c r="H621" s="535" t="s">
        <v>1016</v>
      </c>
      <c r="I621" s="540" t="s">
        <v>1015</v>
      </c>
      <c r="J621" s="536">
        <v>725</v>
      </c>
      <c r="K621" s="536"/>
      <c r="L621" s="535"/>
      <c r="M621"/>
    </row>
    <row r="622" spans="1:13" s="133" customFormat="1" ht="25.5" x14ac:dyDescent="0.25">
      <c r="A622" s="539">
        <f t="shared" si="9"/>
        <v>620</v>
      </c>
      <c r="B622" s="539" t="s">
        <v>607</v>
      </c>
      <c r="C622" s="535" t="s">
        <v>831</v>
      </c>
      <c r="D622" s="539" t="s">
        <v>750</v>
      </c>
      <c r="E622" s="539" t="s">
        <v>323</v>
      </c>
      <c r="F622" s="538" t="s">
        <v>1014</v>
      </c>
      <c r="G622" s="535" t="s">
        <v>952</v>
      </c>
      <c r="H622" s="535" t="s">
        <v>929</v>
      </c>
      <c r="I622" s="540" t="s">
        <v>1013</v>
      </c>
      <c r="J622" s="536">
        <v>586</v>
      </c>
      <c r="K622" s="536"/>
      <c r="L622" s="535"/>
      <c r="M622"/>
    </row>
    <row r="623" spans="1:13" s="133" customFormat="1" ht="25.5" x14ac:dyDescent="0.25">
      <c r="A623" s="539">
        <f t="shared" si="9"/>
        <v>621</v>
      </c>
      <c r="B623" s="539" t="s">
        <v>607</v>
      </c>
      <c r="C623" s="535" t="s">
        <v>831</v>
      </c>
      <c r="D623" s="539" t="s">
        <v>750</v>
      </c>
      <c r="E623" s="539" t="s">
        <v>323</v>
      </c>
      <c r="F623" s="538" t="s">
        <v>1012</v>
      </c>
      <c r="G623" s="535" t="s">
        <v>952</v>
      </c>
      <c r="H623" s="535" t="s">
        <v>929</v>
      </c>
      <c r="I623" s="540" t="s">
        <v>1011</v>
      </c>
      <c r="J623" s="536">
        <v>579</v>
      </c>
      <c r="K623" s="536"/>
      <c r="L623" s="535"/>
      <c r="M623"/>
    </row>
    <row r="624" spans="1:13" s="133" customFormat="1" ht="38.25" x14ac:dyDescent="0.25">
      <c r="A624" s="539">
        <f t="shared" si="9"/>
        <v>622</v>
      </c>
      <c r="B624" s="539" t="s">
        <v>607</v>
      </c>
      <c r="C624" s="535" t="s">
        <v>1010</v>
      </c>
      <c r="D624" s="539" t="s">
        <v>750</v>
      </c>
      <c r="E624" s="539" t="s">
        <v>703</v>
      </c>
      <c r="F624" s="538" t="s">
        <v>1009</v>
      </c>
      <c r="G624" s="535" t="s">
        <v>1008</v>
      </c>
      <c r="H624" s="535" t="s">
        <v>1007</v>
      </c>
      <c r="I624" s="540" t="s">
        <v>1006</v>
      </c>
      <c r="J624" s="536">
        <v>1000</v>
      </c>
      <c r="K624" s="536"/>
      <c r="L624" s="535"/>
      <c r="M624"/>
    </row>
    <row r="625" spans="1:13" s="133" customFormat="1" ht="25.5" x14ac:dyDescent="0.25">
      <c r="A625" s="539">
        <f t="shared" si="9"/>
        <v>623</v>
      </c>
      <c r="B625" s="539" t="s">
        <v>607</v>
      </c>
      <c r="C625" s="535" t="s">
        <v>988</v>
      </c>
      <c r="D625" s="539" t="s">
        <v>750</v>
      </c>
      <c r="E625" s="539" t="s">
        <v>323</v>
      </c>
      <c r="F625" s="538" t="s">
        <v>1005</v>
      </c>
      <c r="G625" s="535" t="s">
        <v>986</v>
      </c>
      <c r="H625" s="535" t="s">
        <v>1004</v>
      </c>
      <c r="I625" s="540" t="s">
        <v>1003</v>
      </c>
      <c r="J625" s="536">
        <v>1000</v>
      </c>
      <c r="K625" s="536"/>
      <c r="L625" s="535"/>
      <c r="M625"/>
    </row>
    <row r="626" spans="1:13" s="133" customFormat="1" ht="38.25" x14ac:dyDescent="0.25">
      <c r="A626" s="539">
        <f t="shared" si="9"/>
        <v>624</v>
      </c>
      <c r="B626" s="539" t="s">
        <v>607</v>
      </c>
      <c r="C626" s="535" t="s">
        <v>1002</v>
      </c>
      <c r="D626" s="539" t="s">
        <v>750</v>
      </c>
      <c r="E626" s="539" t="s">
        <v>323</v>
      </c>
      <c r="F626" s="538" t="s">
        <v>1001</v>
      </c>
      <c r="G626" s="535" t="s">
        <v>1000</v>
      </c>
      <c r="H626" s="535" t="s">
        <v>999</v>
      </c>
      <c r="I626" s="540" t="s">
        <v>998</v>
      </c>
      <c r="J626" s="536">
        <v>0</v>
      </c>
      <c r="K626" s="536"/>
      <c r="L626" s="535"/>
      <c r="M626"/>
    </row>
    <row r="627" spans="1:13" s="133" customFormat="1" ht="25.5" x14ac:dyDescent="0.25">
      <c r="A627" s="539">
        <f t="shared" si="9"/>
        <v>625</v>
      </c>
      <c r="B627" s="539" t="s">
        <v>607</v>
      </c>
      <c r="C627" s="535" t="s">
        <v>875</v>
      </c>
      <c r="D627" s="539" t="s">
        <v>750</v>
      </c>
      <c r="E627" s="539" t="s">
        <v>323</v>
      </c>
      <c r="F627" s="538" t="s">
        <v>997</v>
      </c>
      <c r="G627" s="535" t="s">
        <v>873</v>
      </c>
      <c r="H627" s="535" t="s">
        <v>996</v>
      </c>
      <c r="I627" s="540" t="s">
        <v>995</v>
      </c>
      <c r="J627" s="536">
        <v>1062.5</v>
      </c>
      <c r="K627" s="536"/>
      <c r="L627" s="535"/>
      <c r="M627"/>
    </row>
    <row r="628" spans="1:13" s="133" customFormat="1" ht="25.5" x14ac:dyDescent="0.25">
      <c r="A628" s="539">
        <f t="shared" si="9"/>
        <v>626</v>
      </c>
      <c r="B628" s="539" t="s">
        <v>607</v>
      </c>
      <c r="C628" s="535" t="s">
        <v>883</v>
      </c>
      <c r="D628" s="539" t="s">
        <v>750</v>
      </c>
      <c r="E628" s="539" t="s">
        <v>323</v>
      </c>
      <c r="F628" s="538" t="s">
        <v>994</v>
      </c>
      <c r="G628" s="535" t="s">
        <v>952</v>
      </c>
      <c r="H628" s="535" t="s">
        <v>993</v>
      </c>
      <c r="I628" s="540" t="s">
        <v>992</v>
      </c>
      <c r="J628" s="536">
        <v>1472</v>
      </c>
      <c r="K628" s="536"/>
      <c r="L628" s="535"/>
      <c r="M628"/>
    </row>
    <row r="629" spans="1:13" s="133" customFormat="1" ht="25.5" x14ac:dyDescent="0.25">
      <c r="A629" s="539">
        <f t="shared" si="9"/>
        <v>627</v>
      </c>
      <c r="B629" s="539" t="s">
        <v>607</v>
      </c>
      <c r="C629" s="535" t="s">
        <v>883</v>
      </c>
      <c r="D629" s="539" t="s">
        <v>750</v>
      </c>
      <c r="E629" s="539" t="s">
        <v>323</v>
      </c>
      <c r="F629" s="538" t="s">
        <v>991</v>
      </c>
      <c r="G629" s="535" t="s">
        <v>707</v>
      </c>
      <c r="H629" s="535" t="s">
        <v>990</v>
      </c>
      <c r="I629" s="540" t="s">
        <v>989</v>
      </c>
      <c r="J629" s="536">
        <v>350</v>
      </c>
      <c r="K629" s="536"/>
      <c r="L629" s="535"/>
      <c r="M629"/>
    </row>
    <row r="630" spans="1:13" s="133" customFormat="1" ht="25.5" x14ac:dyDescent="0.25">
      <c r="A630" s="539">
        <f t="shared" si="9"/>
        <v>628</v>
      </c>
      <c r="B630" s="539" t="s">
        <v>607</v>
      </c>
      <c r="C630" s="535" t="s">
        <v>988</v>
      </c>
      <c r="D630" s="539" t="s">
        <v>750</v>
      </c>
      <c r="E630" s="539" t="s">
        <v>323</v>
      </c>
      <c r="F630" s="538" t="s">
        <v>987</v>
      </c>
      <c r="G630" s="535" t="s">
        <v>986</v>
      </c>
      <c r="H630" s="535" t="s">
        <v>985</v>
      </c>
      <c r="I630" s="540" t="s">
        <v>984</v>
      </c>
      <c r="J630" s="536">
        <v>500</v>
      </c>
      <c r="K630" s="536"/>
      <c r="L630" s="535"/>
      <c r="M630"/>
    </row>
    <row r="631" spans="1:13" s="133" customFormat="1" ht="25.5" x14ac:dyDescent="0.25">
      <c r="A631" s="539">
        <f t="shared" si="9"/>
        <v>629</v>
      </c>
      <c r="B631" s="539" t="s">
        <v>607</v>
      </c>
      <c r="C631" s="535" t="s">
        <v>983</v>
      </c>
      <c r="D631" s="539" t="s">
        <v>750</v>
      </c>
      <c r="E631" s="539" t="s">
        <v>323</v>
      </c>
      <c r="F631" s="538" t="s">
        <v>982</v>
      </c>
      <c r="G631" s="535" t="s">
        <v>707</v>
      </c>
      <c r="H631" s="535" t="s">
        <v>861</v>
      </c>
      <c r="I631" s="540" t="s">
        <v>981</v>
      </c>
      <c r="J631" s="536">
        <v>3505</v>
      </c>
      <c r="K631" s="536"/>
      <c r="L631" s="535"/>
      <c r="M631"/>
    </row>
    <row r="632" spans="1:13" s="133" customFormat="1" ht="25.5" x14ac:dyDescent="0.25">
      <c r="A632" s="539">
        <f t="shared" si="9"/>
        <v>630</v>
      </c>
      <c r="B632" s="539" t="s">
        <v>607</v>
      </c>
      <c r="C632" s="535" t="s">
        <v>883</v>
      </c>
      <c r="D632" s="539" t="s">
        <v>750</v>
      </c>
      <c r="E632" s="539" t="s">
        <v>323</v>
      </c>
      <c r="F632" s="538" t="s">
        <v>980</v>
      </c>
      <c r="G632" s="535" t="s">
        <v>948</v>
      </c>
      <c r="H632" s="535" t="s">
        <v>979</v>
      </c>
      <c r="I632" s="540" t="s">
        <v>978</v>
      </c>
      <c r="J632" s="536">
        <v>910</v>
      </c>
      <c r="K632" s="536"/>
      <c r="L632" s="535"/>
      <c r="M632"/>
    </row>
    <row r="633" spans="1:13" s="133" customFormat="1" ht="38.25" x14ac:dyDescent="0.25">
      <c r="A633" s="539">
        <f t="shared" si="9"/>
        <v>631</v>
      </c>
      <c r="B633" s="539" t="s">
        <v>607</v>
      </c>
      <c r="C633" s="535" t="s">
        <v>977</v>
      </c>
      <c r="D633" s="539" t="s">
        <v>750</v>
      </c>
      <c r="E633" s="539" t="s">
        <v>323</v>
      </c>
      <c r="F633" s="538" t="s">
        <v>976</v>
      </c>
      <c r="G633" s="535" t="s">
        <v>707</v>
      </c>
      <c r="H633" s="535" t="s">
        <v>975</v>
      </c>
      <c r="I633" s="540" t="s">
        <v>974</v>
      </c>
      <c r="J633" s="536">
        <v>770</v>
      </c>
      <c r="K633" s="536"/>
      <c r="L633" s="535"/>
      <c r="M633"/>
    </row>
    <row r="634" spans="1:13" s="133" customFormat="1" ht="25.5" x14ac:dyDescent="0.25">
      <c r="A634" s="539">
        <f t="shared" si="9"/>
        <v>632</v>
      </c>
      <c r="B634" s="539" t="s">
        <v>607</v>
      </c>
      <c r="C634" s="535" t="s">
        <v>973</v>
      </c>
      <c r="D634" s="539" t="s">
        <v>750</v>
      </c>
      <c r="E634" s="539" t="s">
        <v>323</v>
      </c>
      <c r="F634" s="538" t="s">
        <v>972</v>
      </c>
      <c r="G634" s="535" t="s">
        <v>930</v>
      </c>
      <c r="H634" s="535" t="s">
        <v>968</v>
      </c>
      <c r="I634" s="540" t="s">
        <v>971</v>
      </c>
      <c r="J634" s="536">
        <v>500</v>
      </c>
      <c r="K634" s="536"/>
      <c r="L634" s="535"/>
      <c r="M634"/>
    </row>
    <row r="635" spans="1:13" s="133" customFormat="1" ht="38.25" x14ac:dyDescent="0.25">
      <c r="A635" s="539">
        <f t="shared" si="9"/>
        <v>633</v>
      </c>
      <c r="B635" s="539" t="s">
        <v>607</v>
      </c>
      <c r="C635" s="535" t="s">
        <v>970</v>
      </c>
      <c r="D635" s="539" t="s">
        <v>750</v>
      </c>
      <c r="E635" s="539" t="s">
        <v>323</v>
      </c>
      <c r="F635" s="538" t="s">
        <v>969</v>
      </c>
      <c r="G635" s="535" t="s">
        <v>930</v>
      </c>
      <c r="H635" s="535" t="s">
        <v>968</v>
      </c>
      <c r="I635" s="540" t="s">
        <v>967</v>
      </c>
      <c r="J635" s="536">
        <v>100</v>
      </c>
      <c r="K635" s="536"/>
      <c r="L635" s="535"/>
      <c r="M635"/>
    </row>
    <row r="636" spans="1:13" s="133" customFormat="1" ht="25.5" x14ac:dyDescent="0.25">
      <c r="A636" s="539">
        <f t="shared" si="9"/>
        <v>634</v>
      </c>
      <c r="B636" s="539" t="s">
        <v>607</v>
      </c>
      <c r="C636" s="535" t="s">
        <v>883</v>
      </c>
      <c r="D636" s="539" t="s">
        <v>750</v>
      </c>
      <c r="E636" s="539" t="s">
        <v>323</v>
      </c>
      <c r="F636" s="538" t="s">
        <v>966</v>
      </c>
      <c r="G636" s="535" t="s">
        <v>952</v>
      </c>
      <c r="H636" s="535" t="s">
        <v>965</v>
      </c>
      <c r="I636" s="540" t="s">
        <v>964</v>
      </c>
      <c r="J636" s="536">
        <v>100</v>
      </c>
      <c r="K636" s="536"/>
      <c r="L636" s="535"/>
      <c r="M636"/>
    </row>
    <row r="637" spans="1:13" s="133" customFormat="1" ht="25.5" x14ac:dyDescent="0.25">
      <c r="A637" s="539">
        <f t="shared" si="9"/>
        <v>635</v>
      </c>
      <c r="B637" s="539" t="s">
        <v>607</v>
      </c>
      <c r="C637" s="535" t="s">
        <v>963</v>
      </c>
      <c r="D637" s="539" t="s">
        <v>750</v>
      </c>
      <c r="E637" s="539" t="s">
        <v>323</v>
      </c>
      <c r="F637" s="538" t="s">
        <v>962</v>
      </c>
      <c r="G637" s="535" t="s">
        <v>961</v>
      </c>
      <c r="H637" s="535" t="s">
        <v>960</v>
      </c>
      <c r="I637" s="540" t="s">
        <v>959</v>
      </c>
      <c r="J637" s="536">
        <v>400</v>
      </c>
      <c r="K637" s="536"/>
      <c r="L637" s="535"/>
      <c r="M637"/>
    </row>
    <row r="638" spans="1:13" s="133" customFormat="1" ht="25.5" x14ac:dyDescent="0.25">
      <c r="A638" s="539">
        <f t="shared" si="9"/>
        <v>636</v>
      </c>
      <c r="B638" s="539" t="s">
        <v>607</v>
      </c>
      <c r="C638" s="535" t="s">
        <v>958</v>
      </c>
      <c r="D638" s="539" t="s">
        <v>750</v>
      </c>
      <c r="E638" s="539" t="s">
        <v>323</v>
      </c>
      <c r="F638" s="538" t="s">
        <v>957</v>
      </c>
      <c r="G638" s="535" t="s">
        <v>956</v>
      </c>
      <c r="H638" s="535" t="s">
        <v>955</v>
      </c>
      <c r="I638" s="540" t="s">
        <v>954</v>
      </c>
      <c r="J638" s="536">
        <v>635</v>
      </c>
      <c r="K638" s="536"/>
      <c r="L638" s="535"/>
      <c r="M638"/>
    </row>
    <row r="639" spans="1:13" s="133" customFormat="1" ht="25.5" x14ac:dyDescent="0.25">
      <c r="A639" s="539">
        <f t="shared" si="9"/>
        <v>637</v>
      </c>
      <c r="B639" s="539" t="s">
        <v>607</v>
      </c>
      <c r="C639" s="535" t="s">
        <v>883</v>
      </c>
      <c r="D639" s="539" t="s">
        <v>750</v>
      </c>
      <c r="E639" s="539" t="s">
        <v>323</v>
      </c>
      <c r="F639" s="538" t="s">
        <v>953</v>
      </c>
      <c r="G639" s="535" t="s">
        <v>952</v>
      </c>
      <c r="H639" s="535" t="s">
        <v>951</v>
      </c>
      <c r="I639" s="540" t="s">
        <v>950</v>
      </c>
      <c r="J639" s="536">
        <v>406</v>
      </c>
      <c r="K639" s="536"/>
      <c r="L639" s="535"/>
      <c r="M639"/>
    </row>
    <row r="640" spans="1:13" s="133" customFormat="1" ht="25.5" x14ac:dyDescent="0.25">
      <c r="A640" s="539">
        <f t="shared" si="9"/>
        <v>638</v>
      </c>
      <c r="B640" s="539" t="s">
        <v>607</v>
      </c>
      <c r="C640" s="535" t="s">
        <v>883</v>
      </c>
      <c r="D640" s="539" t="s">
        <v>750</v>
      </c>
      <c r="E640" s="539" t="s">
        <v>323</v>
      </c>
      <c r="F640" s="538" t="s">
        <v>949</v>
      </c>
      <c r="G640" s="535" t="s">
        <v>948</v>
      </c>
      <c r="H640" s="535" t="s">
        <v>947</v>
      </c>
      <c r="I640" s="540" t="s">
        <v>946</v>
      </c>
      <c r="J640" s="536">
        <v>420</v>
      </c>
      <c r="K640" s="536"/>
      <c r="L640" s="535"/>
      <c r="M640"/>
    </row>
    <row r="641" spans="1:13" s="133" customFormat="1" ht="25.5" x14ac:dyDescent="0.25">
      <c r="A641" s="539">
        <f t="shared" si="9"/>
        <v>639</v>
      </c>
      <c r="B641" s="539" t="s">
        <v>607</v>
      </c>
      <c r="C641" s="535" t="s">
        <v>945</v>
      </c>
      <c r="D641" s="539" t="s">
        <v>750</v>
      </c>
      <c r="E641" s="539" t="s">
        <v>323</v>
      </c>
      <c r="F641" s="538" t="s">
        <v>944</v>
      </c>
      <c r="G641" s="535" t="s">
        <v>943</v>
      </c>
      <c r="H641" s="535" t="s">
        <v>942</v>
      </c>
      <c r="I641" s="540" t="s">
        <v>941</v>
      </c>
      <c r="J641" s="536">
        <v>300</v>
      </c>
      <c r="K641" s="536"/>
      <c r="L641" s="535"/>
      <c r="M641"/>
    </row>
    <row r="642" spans="1:13" s="133" customFormat="1" ht="25.5" x14ac:dyDescent="0.25">
      <c r="A642" s="539">
        <f t="shared" si="9"/>
        <v>640</v>
      </c>
      <c r="B642" s="539" t="s">
        <v>607</v>
      </c>
      <c r="C642" s="535" t="s">
        <v>875</v>
      </c>
      <c r="D642" s="539" t="s">
        <v>750</v>
      </c>
      <c r="E642" s="539" t="s">
        <v>323</v>
      </c>
      <c r="F642" s="538" t="s">
        <v>940</v>
      </c>
      <c r="G642" s="535" t="s">
        <v>873</v>
      </c>
      <c r="H642" s="535" t="s">
        <v>939</v>
      </c>
      <c r="I642" s="540" t="s">
        <v>938</v>
      </c>
      <c r="J642" s="536">
        <v>375</v>
      </c>
      <c r="K642" s="536"/>
      <c r="L642" s="535"/>
      <c r="M642"/>
    </row>
    <row r="643" spans="1:13" s="133" customFormat="1" ht="25.5" x14ac:dyDescent="0.25">
      <c r="A643" s="539">
        <f t="shared" si="9"/>
        <v>641</v>
      </c>
      <c r="B643" s="539" t="s">
        <v>607</v>
      </c>
      <c r="C643" s="535" t="s">
        <v>937</v>
      </c>
      <c r="D643" s="539" t="s">
        <v>750</v>
      </c>
      <c r="E643" s="539" t="s">
        <v>323</v>
      </c>
      <c r="F643" s="538" t="s">
        <v>936</v>
      </c>
      <c r="G643" s="535" t="s">
        <v>935</v>
      </c>
      <c r="H643" s="535" t="s">
        <v>934</v>
      </c>
      <c r="I643" s="540" t="s">
        <v>933</v>
      </c>
      <c r="J643" s="536">
        <v>1650</v>
      </c>
      <c r="K643" s="536"/>
      <c r="L643" s="535"/>
      <c r="M643"/>
    </row>
    <row r="644" spans="1:13" s="133" customFormat="1" ht="25.5" x14ac:dyDescent="0.25">
      <c r="A644" s="539">
        <f t="shared" ref="A644:A707" si="10">A643+1</f>
        <v>642</v>
      </c>
      <c r="B644" s="539" t="s">
        <v>607</v>
      </c>
      <c r="C644" s="535" t="s">
        <v>932</v>
      </c>
      <c r="D644" s="539" t="s">
        <v>750</v>
      </c>
      <c r="E644" s="539" t="s">
        <v>323</v>
      </c>
      <c r="F644" s="538" t="s">
        <v>931</v>
      </c>
      <c r="G644" s="535" t="s">
        <v>930</v>
      </c>
      <c r="H644" s="535" t="s">
        <v>929</v>
      </c>
      <c r="I644" s="540" t="s">
        <v>928</v>
      </c>
      <c r="J644" s="536">
        <v>166</v>
      </c>
      <c r="K644" s="536"/>
      <c r="L644" s="535"/>
      <c r="M644"/>
    </row>
    <row r="645" spans="1:13" s="133" customFormat="1" ht="25.5" x14ac:dyDescent="0.25">
      <c r="A645" s="539">
        <f t="shared" si="10"/>
        <v>643</v>
      </c>
      <c r="B645" s="539" t="s">
        <v>607</v>
      </c>
      <c r="C645" s="535" t="s">
        <v>854</v>
      </c>
      <c r="D645" s="539" t="s">
        <v>750</v>
      </c>
      <c r="E645" s="539" t="s">
        <v>323</v>
      </c>
      <c r="F645" s="538" t="s">
        <v>927</v>
      </c>
      <c r="G645" s="535" t="s">
        <v>707</v>
      </c>
      <c r="H645" s="535" t="s">
        <v>861</v>
      </c>
      <c r="I645" s="540" t="s">
        <v>926</v>
      </c>
      <c r="J645" s="536">
        <v>3400</v>
      </c>
      <c r="K645" s="536"/>
      <c r="L645" s="535"/>
      <c r="M645"/>
    </row>
    <row r="646" spans="1:13" s="133" customFormat="1" ht="38.25" x14ac:dyDescent="0.25">
      <c r="A646" s="539">
        <f t="shared" si="10"/>
        <v>644</v>
      </c>
      <c r="B646" s="539" t="s">
        <v>607</v>
      </c>
      <c r="C646" s="535" t="s">
        <v>925</v>
      </c>
      <c r="D646" s="539" t="s">
        <v>750</v>
      </c>
      <c r="E646" s="539" t="s">
        <v>323</v>
      </c>
      <c r="F646" s="538" t="s">
        <v>924</v>
      </c>
      <c r="G646" s="535" t="s">
        <v>923</v>
      </c>
      <c r="H646" s="535" t="s">
        <v>922</v>
      </c>
      <c r="I646" s="540" t="s">
        <v>921</v>
      </c>
      <c r="J646" s="536">
        <v>390</v>
      </c>
      <c r="K646" s="536"/>
      <c r="L646" s="535"/>
      <c r="M646"/>
    </row>
    <row r="647" spans="1:13" s="133" customFormat="1" ht="25.5" x14ac:dyDescent="0.25">
      <c r="A647" s="539">
        <f t="shared" si="10"/>
        <v>645</v>
      </c>
      <c r="B647" s="539" t="s">
        <v>607</v>
      </c>
      <c r="C647" s="535" t="s">
        <v>920</v>
      </c>
      <c r="D647" s="539" t="s">
        <v>750</v>
      </c>
      <c r="E647" s="539" t="s">
        <v>323</v>
      </c>
      <c r="F647" s="538" t="s">
        <v>919</v>
      </c>
      <c r="G647" s="535" t="s">
        <v>868</v>
      </c>
      <c r="H647" s="535" t="s">
        <v>918</v>
      </c>
      <c r="I647" s="540" t="s">
        <v>917</v>
      </c>
      <c r="J647" s="536">
        <v>200</v>
      </c>
      <c r="K647" s="536"/>
      <c r="L647" s="535"/>
      <c r="M647"/>
    </row>
    <row r="648" spans="1:13" s="133" customFormat="1" ht="25.5" x14ac:dyDescent="0.25">
      <c r="A648" s="539">
        <f t="shared" si="10"/>
        <v>646</v>
      </c>
      <c r="B648" s="539" t="s">
        <v>607</v>
      </c>
      <c r="C648" s="535" t="s">
        <v>916</v>
      </c>
      <c r="D648" s="539" t="s">
        <v>750</v>
      </c>
      <c r="E648" s="539" t="s">
        <v>323</v>
      </c>
      <c r="F648" s="538" t="s">
        <v>915</v>
      </c>
      <c r="G648" s="535" t="s">
        <v>914</v>
      </c>
      <c r="H648" s="535" t="s">
        <v>913</v>
      </c>
      <c r="I648" s="540" t="s">
        <v>912</v>
      </c>
      <c r="J648" s="536">
        <v>200</v>
      </c>
      <c r="K648" s="536"/>
      <c r="L648" s="535"/>
      <c r="M648"/>
    </row>
    <row r="649" spans="1:13" s="133" customFormat="1" ht="25.5" x14ac:dyDescent="0.25">
      <c r="A649" s="539">
        <f t="shared" si="10"/>
        <v>647</v>
      </c>
      <c r="B649" s="539" t="s">
        <v>607</v>
      </c>
      <c r="C649" s="535" t="s">
        <v>911</v>
      </c>
      <c r="D649" s="539" t="s">
        <v>750</v>
      </c>
      <c r="E649" s="539" t="s">
        <v>323</v>
      </c>
      <c r="F649" s="538" t="s">
        <v>910</v>
      </c>
      <c r="G649" s="535" t="s">
        <v>909</v>
      </c>
      <c r="H649" s="535" t="s">
        <v>908</v>
      </c>
      <c r="I649" s="540" t="s">
        <v>907</v>
      </c>
      <c r="J649" s="536">
        <v>238</v>
      </c>
      <c r="K649" s="536"/>
      <c r="L649" s="535"/>
      <c r="M649"/>
    </row>
    <row r="650" spans="1:13" s="133" customFormat="1" ht="25.5" x14ac:dyDescent="0.25">
      <c r="A650" s="539">
        <f t="shared" si="10"/>
        <v>648</v>
      </c>
      <c r="B650" s="539" t="s">
        <v>607</v>
      </c>
      <c r="C650" s="535" t="s">
        <v>831</v>
      </c>
      <c r="D650" s="539" t="s">
        <v>750</v>
      </c>
      <c r="E650" s="539" t="s">
        <v>323</v>
      </c>
      <c r="F650" s="538" t="s">
        <v>906</v>
      </c>
      <c r="G650" s="535" t="s">
        <v>848</v>
      </c>
      <c r="H650" s="535" t="s">
        <v>905</v>
      </c>
      <c r="I650" s="540" t="s">
        <v>904</v>
      </c>
      <c r="J650" s="536">
        <v>770</v>
      </c>
      <c r="K650" s="536"/>
      <c r="L650" s="535"/>
      <c r="M650"/>
    </row>
    <row r="651" spans="1:13" s="133" customFormat="1" ht="25.5" x14ac:dyDescent="0.25">
      <c r="A651" s="539">
        <f t="shared" si="10"/>
        <v>649</v>
      </c>
      <c r="B651" s="539" t="s">
        <v>607</v>
      </c>
      <c r="C651" s="535" t="s">
        <v>903</v>
      </c>
      <c r="D651" s="539" t="s">
        <v>750</v>
      </c>
      <c r="E651" s="539" t="s">
        <v>323</v>
      </c>
      <c r="F651" s="538" t="s">
        <v>902</v>
      </c>
      <c r="G651" s="535" t="s">
        <v>901</v>
      </c>
      <c r="H651" s="535" t="s">
        <v>900</v>
      </c>
      <c r="I651" s="540" t="s">
        <v>899</v>
      </c>
      <c r="J651" s="536">
        <v>833.33</v>
      </c>
      <c r="K651" s="536"/>
      <c r="L651" s="535"/>
      <c r="M651"/>
    </row>
    <row r="652" spans="1:13" s="133" customFormat="1" ht="25.5" x14ac:dyDescent="0.25">
      <c r="A652" s="539">
        <f t="shared" si="10"/>
        <v>650</v>
      </c>
      <c r="B652" s="539" t="s">
        <v>607</v>
      </c>
      <c r="C652" s="535" t="s">
        <v>898</v>
      </c>
      <c r="D652" s="539" t="s">
        <v>750</v>
      </c>
      <c r="E652" s="539" t="s">
        <v>323</v>
      </c>
      <c r="F652" s="538" t="s">
        <v>897</v>
      </c>
      <c r="G652" s="535" t="s">
        <v>707</v>
      </c>
      <c r="H652" s="535" t="s">
        <v>896</v>
      </c>
      <c r="I652" s="540" t="s">
        <v>895</v>
      </c>
      <c r="J652" s="536">
        <v>800</v>
      </c>
      <c r="K652" s="536"/>
      <c r="L652" s="535"/>
      <c r="M652"/>
    </row>
    <row r="653" spans="1:13" s="133" customFormat="1" ht="38.25" x14ac:dyDescent="0.25">
      <c r="A653" s="539">
        <f t="shared" si="10"/>
        <v>651</v>
      </c>
      <c r="B653" s="539" t="s">
        <v>607</v>
      </c>
      <c r="C653" s="535" t="s">
        <v>894</v>
      </c>
      <c r="D653" s="539" t="s">
        <v>750</v>
      </c>
      <c r="E653" s="539" t="s">
        <v>323</v>
      </c>
      <c r="F653" s="538" t="s">
        <v>893</v>
      </c>
      <c r="G653" s="535" t="s">
        <v>707</v>
      </c>
      <c r="H653" s="535" t="s">
        <v>892</v>
      </c>
      <c r="I653" s="540" t="s">
        <v>891</v>
      </c>
      <c r="J653" s="536">
        <v>333.33</v>
      </c>
      <c r="K653" s="536"/>
      <c r="L653" s="535"/>
      <c r="M653"/>
    </row>
    <row r="654" spans="1:13" s="133" customFormat="1" ht="38.25" x14ac:dyDescent="0.25">
      <c r="A654" s="539">
        <f t="shared" si="10"/>
        <v>652</v>
      </c>
      <c r="B654" s="539" t="s">
        <v>607</v>
      </c>
      <c r="C654" s="535" t="s">
        <v>890</v>
      </c>
      <c r="D654" s="539" t="s">
        <v>750</v>
      </c>
      <c r="E654" s="539" t="s">
        <v>323</v>
      </c>
      <c r="F654" s="538" t="s">
        <v>889</v>
      </c>
      <c r="G654" s="535" t="s">
        <v>873</v>
      </c>
      <c r="H654" s="535" t="s">
        <v>888</v>
      </c>
      <c r="I654" s="540" t="s">
        <v>887</v>
      </c>
      <c r="J654" s="536">
        <v>350</v>
      </c>
      <c r="K654" s="536"/>
      <c r="L654" s="535"/>
      <c r="M654"/>
    </row>
    <row r="655" spans="1:13" s="133" customFormat="1" ht="25.5" x14ac:dyDescent="0.25">
      <c r="A655" s="539">
        <f t="shared" si="10"/>
        <v>653</v>
      </c>
      <c r="B655" s="539" t="s">
        <v>607</v>
      </c>
      <c r="C655" s="535" t="s">
        <v>875</v>
      </c>
      <c r="D655" s="539" t="s">
        <v>750</v>
      </c>
      <c r="E655" s="539" t="s">
        <v>323</v>
      </c>
      <c r="F655" s="538" t="s">
        <v>886</v>
      </c>
      <c r="G655" s="535" t="s">
        <v>873</v>
      </c>
      <c r="H655" s="535" t="s">
        <v>885</v>
      </c>
      <c r="I655" s="540" t="s">
        <v>884</v>
      </c>
      <c r="J655" s="536">
        <v>1350</v>
      </c>
      <c r="K655" s="536"/>
      <c r="L655" s="535"/>
      <c r="M655"/>
    </row>
    <row r="656" spans="1:13" s="133" customFormat="1" ht="25.5" x14ac:dyDescent="0.25">
      <c r="A656" s="539">
        <f t="shared" si="10"/>
        <v>654</v>
      </c>
      <c r="B656" s="539" t="s">
        <v>607</v>
      </c>
      <c r="C656" s="535" t="s">
        <v>883</v>
      </c>
      <c r="D656" s="539" t="s">
        <v>750</v>
      </c>
      <c r="E656" s="539" t="s">
        <v>323</v>
      </c>
      <c r="F656" s="538" t="s">
        <v>882</v>
      </c>
      <c r="G656" s="535" t="s">
        <v>881</v>
      </c>
      <c r="H656" s="535" t="s">
        <v>880</v>
      </c>
      <c r="I656" s="540" t="s">
        <v>879</v>
      </c>
      <c r="J656" s="536">
        <v>120</v>
      </c>
      <c r="K656" s="536"/>
      <c r="L656" s="535"/>
      <c r="M656"/>
    </row>
    <row r="657" spans="1:13" s="133" customFormat="1" ht="25.5" x14ac:dyDescent="0.25">
      <c r="A657" s="539">
        <f t="shared" si="10"/>
        <v>655</v>
      </c>
      <c r="B657" s="539" t="s">
        <v>607</v>
      </c>
      <c r="C657" s="535" t="s">
        <v>875</v>
      </c>
      <c r="D657" s="539" t="s">
        <v>750</v>
      </c>
      <c r="E657" s="539" t="s">
        <v>323</v>
      </c>
      <c r="F657" s="538" t="s">
        <v>878</v>
      </c>
      <c r="G657" s="535" t="s">
        <v>873</v>
      </c>
      <c r="H657" s="535" t="s">
        <v>877</v>
      </c>
      <c r="I657" s="540" t="s">
        <v>876</v>
      </c>
      <c r="J657" s="536">
        <v>1300</v>
      </c>
      <c r="K657" s="536"/>
      <c r="L657" s="535"/>
      <c r="M657"/>
    </row>
    <row r="658" spans="1:13" s="133" customFormat="1" ht="25.5" x14ac:dyDescent="0.25">
      <c r="A658" s="539">
        <f t="shared" si="10"/>
        <v>656</v>
      </c>
      <c r="B658" s="539" t="s">
        <v>607</v>
      </c>
      <c r="C658" s="535" t="s">
        <v>875</v>
      </c>
      <c r="D658" s="539" t="s">
        <v>750</v>
      </c>
      <c r="E658" s="539" t="s">
        <v>323</v>
      </c>
      <c r="F658" s="538" t="s">
        <v>874</v>
      </c>
      <c r="G658" s="535" t="s">
        <v>873</v>
      </c>
      <c r="H658" s="535" t="s">
        <v>872</v>
      </c>
      <c r="I658" s="540" t="s">
        <v>871</v>
      </c>
      <c r="J658" s="536">
        <v>675</v>
      </c>
      <c r="K658" s="536"/>
      <c r="L658" s="535"/>
      <c r="M658"/>
    </row>
    <row r="659" spans="1:13" s="133" customFormat="1" ht="25.5" x14ac:dyDescent="0.25">
      <c r="A659" s="539">
        <f t="shared" si="10"/>
        <v>657</v>
      </c>
      <c r="B659" s="539" t="s">
        <v>607</v>
      </c>
      <c r="C659" s="535" t="s">
        <v>870</v>
      </c>
      <c r="D659" s="539" t="s">
        <v>750</v>
      </c>
      <c r="E659" s="539" t="s">
        <v>323</v>
      </c>
      <c r="F659" s="538" t="s">
        <v>869</v>
      </c>
      <c r="G659" s="535" t="s">
        <v>868</v>
      </c>
      <c r="H659" s="535" t="s">
        <v>867</v>
      </c>
      <c r="I659" s="540" t="s">
        <v>866</v>
      </c>
      <c r="J659" s="536">
        <v>240</v>
      </c>
      <c r="K659" s="536"/>
      <c r="L659" s="535"/>
      <c r="M659"/>
    </row>
    <row r="660" spans="1:13" s="133" customFormat="1" ht="51" x14ac:dyDescent="0.25">
      <c r="A660" s="539">
        <f t="shared" si="10"/>
        <v>658</v>
      </c>
      <c r="B660" s="539" t="s">
        <v>607</v>
      </c>
      <c r="C660" s="535" t="s">
        <v>865</v>
      </c>
      <c r="D660" s="539" t="s">
        <v>750</v>
      </c>
      <c r="E660" s="539" t="s">
        <v>323</v>
      </c>
      <c r="F660" s="538" t="s">
        <v>864</v>
      </c>
      <c r="G660" s="535" t="s">
        <v>848</v>
      </c>
      <c r="H660" s="535" t="s">
        <v>863</v>
      </c>
      <c r="I660" s="540" t="s">
        <v>862</v>
      </c>
      <c r="J660" s="536">
        <v>560</v>
      </c>
      <c r="K660" s="536"/>
      <c r="L660" s="535"/>
      <c r="M660"/>
    </row>
    <row r="661" spans="1:13" s="133" customFormat="1" ht="25.5" x14ac:dyDescent="0.25">
      <c r="A661" s="539">
        <f t="shared" si="10"/>
        <v>659</v>
      </c>
      <c r="B661" s="539" t="s">
        <v>607</v>
      </c>
      <c r="C661" s="535" t="s">
        <v>854</v>
      </c>
      <c r="D661" s="539" t="s">
        <v>750</v>
      </c>
      <c r="E661" s="539" t="s">
        <v>323</v>
      </c>
      <c r="F661" s="538" t="s">
        <v>858</v>
      </c>
      <c r="G661" s="535" t="s">
        <v>707</v>
      </c>
      <c r="H661" s="535" t="s">
        <v>861</v>
      </c>
      <c r="I661" s="540" t="s">
        <v>860</v>
      </c>
      <c r="J661" s="536">
        <v>3720</v>
      </c>
      <c r="K661" s="536"/>
      <c r="L661" s="535"/>
      <c r="M661"/>
    </row>
    <row r="662" spans="1:13" s="133" customFormat="1" ht="25.5" x14ac:dyDescent="0.25">
      <c r="A662" s="539">
        <f t="shared" si="10"/>
        <v>660</v>
      </c>
      <c r="B662" s="539" t="s">
        <v>607</v>
      </c>
      <c r="C662" s="535" t="s">
        <v>859</v>
      </c>
      <c r="D662" s="539" t="s">
        <v>750</v>
      </c>
      <c r="E662" s="539" t="s">
        <v>323</v>
      </c>
      <c r="F662" s="538" t="s">
        <v>858</v>
      </c>
      <c r="G662" s="535" t="s">
        <v>857</v>
      </c>
      <c r="H662" s="535" t="s">
        <v>856</v>
      </c>
      <c r="I662" s="540" t="s">
        <v>855</v>
      </c>
      <c r="J662" s="536">
        <v>343.6</v>
      </c>
      <c r="K662" s="536"/>
      <c r="L662" s="535"/>
      <c r="M662"/>
    </row>
    <row r="663" spans="1:13" s="133" customFormat="1" ht="25.5" x14ac:dyDescent="0.25">
      <c r="A663" s="539">
        <f t="shared" si="10"/>
        <v>661</v>
      </c>
      <c r="B663" s="539" t="s">
        <v>607</v>
      </c>
      <c r="C663" s="535" t="s">
        <v>854</v>
      </c>
      <c r="D663" s="539" t="s">
        <v>750</v>
      </c>
      <c r="E663" s="539" t="s">
        <v>323</v>
      </c>
      <c r="F663" s="538" t="s">
        <v>853</v>
      </c>
      <c r="G663" s="535" t="s">
        <v>848</v>
      </c>
      <c r="H663" s="535" t="s">
        <v>852</v>
      </c>
      <c r="I663" s="540" t="s">
        <v>851</v>
      </c>
      <c r="J663" s="536">
        <v>390</v>
      </c>
      <c r="K663" s="536"/>
      <c r="L663" s="535"/>
      <c r="M663"/>
    </row>
    <row r="664" spans="1:13" s="133" customFormat="1" ht="38.25" x14ac:dyDescent="0.25">
      <c r="A664" s="539">
        <f t="shared" si="10"/>
        <v>662</v>
      </c>
      <c r="B664" s="539" t="s">
        <v>607</v>
      </c>
      <c r="C664" s="535" t="s">
        <v>850</v>
      </c>
      <c r="D664" s="539" t="s">
        <v>750</v>
      </c>
      <c r="E664" s="539" t="s">
        <v>703</v>
      </c>
      <c r="F664" s="538" t="s">
        <v>849</v>
      </c>
      <c r="G664" s="535" t="s">
        <v>848</v>
      </c>
      <c r="H664" s="535" t="s">
        <v>847</v>
      </c>
      <c r="I664" s="540" t="s">
        <v>846</v>
      </c>
      <c r="J664" s="536">
        <v>595</v>
      </c>
      <c r="K664" s="536"/>
      <c r="L664" s="535"/>
      <c r="M664"/>
    </row>
    <row r="665" spans="1:13" s="133" customFormat="1" ht="51" x14ac:dyDescent="0.25">
      <c r="A665" s="539">
        <f t="shared" si="10"/>
        <v>663</v>
      </c>
      <c r="B665" s="539" t="s">
        <v>607</v>
      </c>
      <c r="C665" s="535" t="s">
        <v>845</v>
      </c>
      <c r="D665" s="539" t="s">
        <v>750</v>
      </c>
      <c r="E665" s="539" t="s">
        <v>323</v>
      </c>
      <c r="F665" s="538" t="s">
        <v>844</v>
      </c>
      <c r="G665" s="535" t="s">
        <v>843</v>
      </c>
      <c r="H665" s="535" t="s">
        <v>842</v>
      </c>
      <c r="I665" s="540" t="s">
        <v>841</v>
      </c>
      <c r="J665" s="536">
        <v>120</v>
      </c>
      <c r="K665" s="536"/>
      <c r="L665" s="535"/>
      <c r="M665"/>
    </row>
    <row r="666" spans="1:13" s="133" customFormat="1" ht="38.25" x14ac:dyDescent="0.25">
      <c r="A666" s="539">
        <f t="shared" si="10"/>
        <v>664</v>
      </c>
      <c r="B666" s="539" t="s">
        <v>607</v>
      </c>
      <c r="C666" s="535" t="s">
        <v>840</v>
      </c>
      <c r="D666" s="539" t="s">
        <v>750</v>
      </c>
      <c r="E666" s="539" t="s">
        <v>323</v>
      </c>
      <c r="F666" s="538" t="s">
        <v>839</v>
      </c>
      <c r="G666" s="535" t="s">
        <v>838</v>
      </c>
      <c r="H666" s="535" t="s">
        <v>837</v>
      </c>
      <c r="I666" s="537" t="s">
        <v>836</v>
      </c>
      <c r="J666" s="536">
        <v>6650</v>
      </c>
      <c r="K666" s="536"/>
      <c r="L666" s="535"/>
      <c r="M666"/>
    </row>
    <row r="667" spans="1:13" s="133" customFormat="1" ht="25.5" x14ac:dyDescent="0.25">
      <c r="A667" s="539">
        <f t="shared" si="10"/>
        <v>665</v>
      </c>
      <c r="B667" s="539" t="s">
        <v>607</v>
      </c>
      <c r="C667" s="535" t="s">
        <v>835</v>
      </c>
      <c r="D667" s="539" t="s">
        <v>750</v>
      </c>
      <c r="E667" s="539" t="s">
        <v>323</v>
      </c>
      <c r="F667" s="538" t="s">
        <v>834</v>
      </c>
      <c r="G667" s="535" t="s">
        <v>829</v>
      </c>
      <c r="H667" s="535" t="s">
        <v>833</v>
      </c>
      <c r="I667" s="537" t="s">
        <v>832</v>
      </c>
      <c r="J667" s="536">
        <v>5880</v>
      </c>
      <c r="K667" s="536"/>
      <c r="L667" s="535"/>
      <c r="M667"/>
    </row>
    <row r="668" spans="1:13" s="133" customFormat="1" ht="25.5" x14ac:dyDescent="0.25">
      <c r="A668" s="539">
        <f t="shared" si="10"/>
        <v>666</v>
      </c>
      <c r="B668" s="539" t="s">
        <v>607</v>
      </c>
      <c r="C668" s="535" t="s">
        <v>831</v>
      </c>
      <c r="D668" s="539" t="s">
        <v>750</v>
      </c>
      <c r="E668" s="539" t="s">
        <v>323</v>
      </c>
      <c r="F668" s="538" t="s">
        <v>830</v>
      </c>
      <c r="G668" s="535" t="s">
        <v>829</v>
      </c>
      <c r="H668" s="535" t="s">
        <v>828</v>
      </c>
      <c r="I668" s="537" t="s">
        <v>827</v>
      </c>
      <c r="J668" s="536">
        <v>5950</v>
      </c>
      <c r="K668" s="536"/>
      <c r="L668" s="535"/>
      <c r="M668"/>
    </row>
    <row r="669" spans="1:13" ht="51" x14ac:dyDescent="0.25">
      <c r="A669" s="531">
        <f t="shared" si="10"/>
        <v>667</v>
      </c>
      <c r="B669" s="531" t="s">
        <v>297</v>
      </c>
      <c r="C669" s="527" t="s">
        <v>719</v>
      </c>
      <c r="D669" s="531" t="s">
        <v>672</v>
      </c>
      <c r="E669" s="531" t="s">
        <v>323</v>
      </c>
      <c r="F669" s="530" t="s">
        <v>826</v>
      </c>
      <c r="G669" s="527" t="s">
        <v>825</v>
      </c>
      <c r="H669" s="527" t="s">
        <v>824</v>
      </c>
      <c r="I669" s="534" t="s">
        <v>734</v>
      </c>
      <c r="J669" s="528">
        <v>3708</v>
      </c>
      <c r="K669" s="528"/>
      <c r="L669" s="527"/>
    </row>
    <row r="670" spans="1:13" ht="38.25" x14ac:dyDescent="0.25">
      <c r="A670" s="531">
        <f t="shared" si="10"/>
        <v>668</v>
      </c>
      <c r="B670" s="531" t="s">
        <v>297</v>
      </c>
      <c r="C670" s="527" t="s">
        <v>719</v>
      </c>
      <c r="D670" s="531" t="s">
        <v>672</v>
      </c>
      <c r="E670" s="531" t="s">
        <v>323</v>
      </c>
      <c r="F670" s="530" t="s">
        <v>823</v>
      </c>
      <c r="G670" s="527" t="s">
        <v>822</v>
      </c>
      <c r="H670" s="527" t="s">
        <v>821</v>
      </c>
      <c r="I670" s="534" t="s">
        <v>734</v>
      </c>
      <c r="J670" s="528">
        <v>15155</v>
      </c>
      <c r="K670" s="528"/>
      <c r="L670" s="527"/>
    </row>
    <row r="671" spans="1:13" ht="38.25" x14ac:dyDescent="0.25">
      <c r="A671" s="531">
        <f t="shared" si="10"/>
        <v>669</v>
      </c>
      <c r="B671" s="531" t="s">
        <v>297</v>
      </c>
      <c r="C671" s="527" t="s">
        <v>719</v>
      </c>
      <c r="D671" s="531" t="s">
        <v>672</v>
      </c>
      <c r="E671" s="531" t="s">
        <v>323</v>
      </c>
      <c r="F671" s="530" t="s">
        <v>820</v>
      </c>
      <c r="G671" s="527" t="s">
        <v>759</v>
      </c>
      <c r="H671" s="527" t="s">
        <v>819</v>
      </c>
      <c r="I671" s="534" t="s">
        <v>734</v>
      </c>
      <c r="J671" s="528">
        <v>4810</v>
      </c>
      <c r="K671" s="528"/>
      <c r="L671" s="527"/>
    </row>
    <row r="672" spans="1:13" ht="38.25" x14ac:dyDescent="0.25">
      <c r="A672" s="531">
        <f t="shared" si="10"/>
        <v>670</v>
      </c>
      <c r="B672" s="531" t="s">
        <v>297</v>
      </c>
      <c r="C672" s="527" t="s">
        <v>719</v>
      </c>
      <c r="D672" s="531" t="s">
        <v>672</v>
      </c>
      <c r="E672" s="531" t="s">
        <v>323</v>
      </c>
      <c r="F672" s="530" t="s">
        <v>818</v>
      </c>
      <c r="G672" s="527" t="s">
        <v>748</v>
      </c>
      <c r="H672" s="527" t="s">
        <v>817</v>
      </c>
      <c r="I672" s="534" t="s">
        <v>792</v>
      </c>
      <c r="J672" s="528">
        <v>18281</v>
      </c>
      <c r="K672" s="528"/>
      <c r="L672" s="527"/>
    </row>
    <row r="673" spans="1:12" ht="25.5" x14ac:dyDescent="0.25">
      <c r="A673" s="531">
        <f t="shared" si="10"/>
        <v>671</v>
      </c>
      <c r="B673" s="531" t="s">
        <v>297</v>
      </c>
      <c r="C673" s="527" t="s">
        <v>719</v>
      </c>
      <c r="D673" s="531" t="s">
        <v>672</v>
      </c>
      <c r="E673" s="531" t="s">
        <v>323</v>
      </c>
      <c r="F673" s="530" t="s">
        <v>816</v>
      </c>
      <c r="G673" s="527" t="s">
        <v>807</v>
      </c>
      <c r="H673" s="527" t="s">
        <v>815</v>
      </c>
      <c r="I673" s="534" t="s">
        <v>792</v>
      </c>
      <c r="J673" s="528">
        <v>11491</v>
      </c>
      <c r="K673" s="528"/>
      <c r="L673" s="527"/>
    </row>
    <row r="674" spans="1:12" ht="25.5" x14ac:dyDescent="0.25">
      <c r="A674" s="531">
        <f t="shared" si="10"/>
        <v>672</v>
      </c>
      <c r="B674" s="531" t="s">
        <v>297</v>
      </c>
      <c r="C674" s="527" t="s">
        <v>814</v>
      </c>
      <c r="D674" s="531" t="s">
        <v>672</v>
      </c>
      <c r="E674" s="531" t="s">
        <v>323</v>
      </c>
      <c r="F674" s="530" t="s">
        <v>813</v>
      </c>
      <c r="G674" s="527" t="s">
        <v>748</v>
      </c>
      <c r="H674" s="527" t="s">
        <v>812</v>
      </c>
      <c r="I674" s="534" t="s">
        <v>811</v>
      </c>
      <c r="J674" s="528">
        <v>13025</v>
      </c>
      <c r="K674" s="528"/>
      <c r="L674" s="527"/>
    </row>
    <row r="675" spans="1:12" ht="25.5" x14ac:dyDescent="0.25">
      <c r="A675" s="531">
        <f t="shared" si="10"/>
        <v>673</v>
      </c>
      <c r="B675" s="531" t="s">
        <v>297</v>
      </c>
      <c r="C675" s="527" t="s">
        <v>709</v>
      </c>
      <c r="D675" s="531" t="s">
        <v>672</v>
      </c>
      <c r="E675" s="531" t="s">
        <v>323</v>
      </c>
      <c r="F675" s="530" t="s">
        <v>810</v>
      </c>
      <c r="G675" s="527" t="s">
        <v>748</v>
      </c>
      <c r="H675" s="527" t="s">
        <v>809</v>
      </c>
      <c r="I675" s="534" t="s">
        <v>805</v>
      </c>
      <c r="J675" s="528">
        <v>22473</v>
      </c>
      <c r="K675" s="528"/>
      <c r="L675" s="527"/>
    </row>
    <row r="676" spans="1:12" ht="25.5" x14ac:dyDescent="0.25">
      <c r="A676" s="531">
        <f t="shared" si="10"/>
        <v>674</v>
      </c>
      <c r="B676" s="531" t="s">
        <v>297</v>
      </c>
      <c r="C676" s="527" t="s">
        <v>709</v>
      </c>
      <c r="D676" s="531" t="s">
        <v>672</v>
      </c>
      <c r="E676" s="531" t="s">
        <v>323</v>
      </c>
      <c r="F676" s="530" t="s">
        <v>808</v>
      </c>
      <c r="G676" s="527" t="s">
        <v>807</v>
      </c>
      <c r="H676" s="527" t="s">
        <v>806</v>
      </c>
      <c r="I676" s="534" t="s">
        <v>805</v>
      </c>
      <c r="J676" s="528">
        <v>3504</v>
      </c>
      <c r="K676" s="528"/>
      <c r="L676" s="527"/>
    </row>
    <row r="677" spans="1:12" ht="38.25" x14ac:dyDescent="0.25">
      <c r="A677" s="531">
        <f t="shared" si="10"/>
        <v>675</v>
      </c>
      <c r="B677" s="531" t="s">
        <v>297</v>
      </c>
      <c r="C677" s="527" t="s">
        <v>709</v>
      </c>
      <c r="D677" s="531" t="s">
        <v>672</v>
      </c>
      <c r="E677" s="531" t="s">
        <v>323</v>
      </c>
      <c r="F677" s="530" t="s">
        <v>804</v>
      </c>
      <c r="G677" s="527" t="s">
        <v>803</v>
      </c>
      <c r="H677" s="527" t="s">
        <v>802</v>
      </c>
      <c r="I677" s="534" t="s">
        <v>801</v>
      </c>
      <c r="J677" s="528">
        <v>9593</v>
      </c>
      <c r="K677" s="528"/>
      <c r="L677" s="527"/>
    </row>
    <row r="678" spans="1:12" ht="25.5" x14ac:dyDescent="0.25">
      <c r="A678" s="531">
        <f t="shared" si="10"/>
        <v>676</v>
      </c>
      <c r="B678" s="531" t="s">
        <v>297</v>
      </c>
      <c r="C678" s="527" t="s">
        <v>742</v>
      </c>
      <c r="D678" s="531" t="s">
        <v>672</v>
      </c>
      <c r="E678" s="531" t="s">
        <v>703</v>
      </c>
      <c r="F678" s="530" t="s">
        <v>800</v>
      </c>
      <c r="G678" s="527" t="s">
        <v>748</v>
      </c>
      <c r="H678" s="527" t="s">
        <v>799</v>
      </c>
      <c r="I678" s="534" t="s">
        <v>734</v>
      </c>
      <c r="J678" s="528">
        <v>857</v>
      </c>
      <c r="K678" s="528"/>
      <c r="L678" s="527"/>
    </row>
    <row r="679" spans="1:12" ht="25.5" x14ac:dyDescent="0.25">
      <c r="A679" s="531">
        <f t="shared" si="10"/>
        <v>677</v>
      </c>
      <c r="B679" s="531" t="s">
        <v>297</v>
      </c>
      <c r="C679" s="527" t="s">
        <v>742</v>
      </c>
      <c r="D679" s="531" t="s">
        <v>672</v>
      </c>
      <c r="E679" s="531" t="s">
        <v>703</v>
      </c>
      <c r="F679" s="530" t="s">
        <v>798</v>
      </c>
      <c r="G679" s="527" t="s">
        <v>797</v>
      </c>
      <c r="H679" s="527" t="s">
        <v>796</v>
      </c>
      <c r="I679" s="532" t="s">
        <v>795</v>
      </c>
      <c r="J679" s="528">
        <v>775.96</v>
      </c>
      <c r="K679" s="528"/>
      <c r="L679" s="527"/>
    </row>
    <row r="680" spans="1:12" ht="38.25" x14ac:dyDescent="0.25">
      <c r="A680" s="531">
        <f t="shared" si="10"/>
        <v>678</v>
      </c>
      <c r="B680" s="531" t="s">
        <v>297</v>
      </c>
      <c r="C680" s="527" t="s">
        <v>737</v>
      </c>
      <c r="D680" s="531" t="s">
        <v>672</v>
      </c>
      <c r="E680" s="531" t="s">
        <v>703</v>
      </c>
      <c r="F680" s="530" t="s">
        <v>794</v>
      </c>
      <c r="G680" s="527" t="s">
        <v>748</v>
      </c>
      <c r="H680" s="527" t="s">
        <v>793</v>
      </c>
      <c r="I680" s="532" t="s">
        <v>792</v>
      </c>
      <c r="J680" s="528">
        <v>25912.85</v>
      </c>
      <c r="K680" s="528"/>
      <c r="L680" s="527"/>
    </row>
    <row r="681" spans="1:12" ht="25.5" x14ac:dyDescent="0.25">
      <c r="A681" s="531">
        <f t="shared" si="10"/>
        <v>679</v>
      </c>
      <c r="B681" s="531" t="s">
        <v>297</v>
      </c>
      <c r="C681" s="527" t="s">
        <v>785</v>
      </c>
      <c r="D681" s="531" t="s">
        <v>672</v>
      </c>
      <c r="E681" s="531" t="s">
        <v>323</v>
      </c>
      <c r="F681" s="530" t="s">
        <v>791</v>
      </c>
      <c r="G681" s="527" t="s">
        <v>790</v>
      </c>
      <c r="H681" s="527" t="s">
        <v>789</v>
      </c>
      <c r="I681" s="532">
        <v>2016</v>
      </c>
      <c r="J681" s="528">
        <v>3418</v>
      </c>
      <c r="K681" s="528"/>
      <c r="L681" s="527"/>
    </row>
    <row r="682" spans="1:12" ht="25.5" x14ac:dyDescent="0.25">
      <c r="A682" s="531">
        <f t="shared" si="10"/>
        <v>680</v>
      </c>
      <c r="B682" s="531" t="s">
        <v>297</v>
      </c>
      <c r="C682" s="527" t="s">
        <v>785</v>
      </c>
      <c r="D682" s="531" t="s">
        <v>672</v>
      </c>
      <c r="E682" s="531" t="s">
        <v>323</v>
      </c>
      <c r="F682" s="530" t="s">
        <v>788</v>
      </c>
      <c r="G682" s="527" t="s">
        <v>787</v>
      </c>
      <c r="H682" s="527" t="s">
        <v>786</v>
      </c>
      <c r="I682" s="532">
        <v>2016</v>
      </c>
      <c r="J682" s="528">
        <v>5000</v>
      </c>
      <c r="K682" s="528"/>
      <c r="L682" s="527"/>
    </row>
    <row r="683" spans="1:12" ht="25.5" x14ac:dyDescent="0.25">
      <c r="A683" s="531">
        <f t="shared" si="10"/>
        <v>681</v>
      </c>
      <c r="B683" s="531" t="s">
        <v>297</v>
      </c>
      <c r="C683" s="527" t="s">
        <v>785</v>
      </c>
      <c r="D683" s="531" t="s">
        <v>672</v>
      </c>
      <c r="E683" s="531" t="s">
        <v>323</v>
      </c>
      <c r="F683" s="530" t="s">
        <v>784</v>
      </c>
      <c r="G683" s="527" t="s">
        <v>783</v>
      </c>
      <c r="H683" s="527" t="s">
        <v>782</v>
      </c>
      <c r="I683" s="532">
        <v>2016</v>
      </c>
      <c r="J683" s="528">
        <v>4590</v>
      </c>
      <c r="K683" s="528"/>
      <c r="L683" s="527"/>
    </row>
    <row r="684" spans="1:12" ht="25.5" x14ac:dyDescent="0.25">
      <c r="A684" s="531">
        <f t="shared" si="10"/>
        <v>682</v>
      </c>
      <c r="B684" s="531" t="s">
        <v>297</v>
      </c>
      <c r="C684" s="527" t="s">
        <v>781</v>
      </c>
      <c r="D684" s="531" t="s">
        <v>750</v>
      </c>
      <c r="E684" s="531" t="s">
        <v>543</v>
      </c>
      <c r="F684" s="530" t="s">
        <v>780</v>
      </c>
      <c r="G684" s="527" t="s">
        <v>748</v>
      </c>
      <c r="H684" s="527" t="s">
        <v>779</v>
      </c>
      <c r="I684" s="532">
        <v>2016</v>
      </c>
      <c r="J684" s="528">
        <v>3000</v>
      </c>
      <c r="K684" s="528"/>
      <c r="L684" s="527"/>
    </row>
    <row r="685" spans="1:12" ht="25.5" x14ac:dyDescent="0.25">
      <c r="A685" s="531">
        <f t="shared" si="10"/>
        <v>683</v>
      </c>
      <c r="B685" s="531" t="s">
        <v>297</v>
      </c>
      <c r="C685" s="527" t="s">
        <v>778</v>
      </c>
      <c r="D685" s="531" t="s">
        <v>750</v>
      </c>
      <c r="E685" s="531" t="s">
        <v>543</v>
      </c>
      <c r="F685" s="530" t="s">
        <v>777</v>
      </c>
      <c r="G685" s="527" t="s">
        <v>748</v>
      </c>
      <c r="H685" s="527" t="s">
        <v>776</v>
      </c>
      <c r="I685" s="532">
        <v>2016</v>
      </c>
      <c r="J685" s="528">
        <v>1500</v>
      </c>
      <c r="K685" s="528"/>
      <c r="L685" s="527"/>
    </row>
    <row r="686" spans="1:12" ht="51" x14ac:dyDescent="0.25">
      <c r="A686" s="531">
        <f t="shared" si="10"/>
        <v>684</v>
      </c>
      <c r="B686" s="531" t="s">
        <v>297</v>
      </c>
      <c r="C686" s="527" t="s">
        <v>770</v>
      </c>
      <c r="D686" s="531" t="s">
        <v>672</v>
      </c>
      <c r="E686" s="531" t="s">
        <v>323</v>
      </c>
      <c r="F686" s="533" t="s">
        <v>775</v>
      </c>
      <c r="G686" s="527" t="s">
        <v>774</v>
      </c>
      <c r="H686" s="527" t="s">
        <v>773</v>
      </c>
      <c r="I686" s="532" t="s">
        <v>772</v>
      </c>
      <c r="J686" s="528">
        <v>52575.08</v>
      </c>
      <c r="K686" s="528"/>
      <c r="L686" s="527" t="s">
        <v>771</v>
      </c>
    </row>
    <row r="687" spans="1:12" ht="38.25" x14ac:dyDescent="0.25">
      <c r="A687" s="531">
        <f t="shared" si="10"/>
        <v>685</v>
      </c>
      <c r="B687" s="531" t="s">
        <v>297</v>
      </c>
      <c r="C687" s="527" t="s">
        <v>770</v>
      </c>
      <c r="D687" s="531" t="s">
        <v>672</v>
      </c>
      <c r="E687" s="531" t="s">
        <v>323</v>
      </c>
      <c r="F687" s="533" t="s">
        <v>769</v>
      </c>
      <c r="G687" s="527" t="s">
        <v>759</v>
      </c>
      <c r="H687" s="527" t="s">
        <v>768</v>
      </c>
      <c r="I687" s="532" t="s">
        <v>767</v>
      </c>
      <c r="J687" s="528">
        <v>14299.29</v>
      </c>
      <c r="K687" s="528"/>
      <c r="L687" s="527" t="s">
        <v>766</v>
      </c>
    </row>
    <row r="688" spans="1:12" ht="25.5" x14ac:dyDescent="0.25">
      <c r="A688" s="531">
        <f t="shared" si="10"/>
        <v>686</v>
      </c>
      <c r="B688" s="531" t="s">
        <v>297</v>
      </c>
      <c r="C688" s="527" t="s">
        <v>765</v>
      </c>
      <c r="D688" s="531" t="s">
        <v>750</v>
      </c>
      <c r="E688" s="531" t="s">
        <v>323</v>
      </c>
      <c r="F688" s="530" t="s">
        <v>764</v>
      </c>
      <c r="G688" s="527" t="s">
        <v>759</v>
      </c>
      <c r="H688" s="527" t="s">
        <v>763</v>
      </c>
      <c r="I688" s="532" t="s">
        <v>757</v>
      </c>
      <c r="J688" s="528">
        <v>3500</v>
      </c>
      <c r="K688" s="528"/>
      <c r="L688" s="527"/>
    </row>
    <row r="689" spans="1:12" ht="25.5" x14ac:dyDescent="0.25">
      <c r="A689" s="531">
        <f t="shared" si="10"/>
        <v>687</v>
      </c>
      <c r="B689" s="531" t="s">
        <v>297</v>
      </c>
      <c r="C689" s="527" t="s">
        <v>762</v>
      </c>
      <c r="D689" s="531" t="s">
        <v>750</v>
      </c>
      <c r="E689" s="531" t="s">
        <v>323</v>
      </c>
      <c r="F689" s="530"/>
      <c r="G689" s="527" t="s">
        <v>748</v>
      </c>
      <c r="H689" s="527" t="s">
        <v>761</v>
      </c>
      <c r="I689" s="529">
        <v>2016</v>
      </c>
      <c r="J689" s="528">
        <v>19295</v>
      </c>
      <c r="K689" s="528"/>
      <c r="L689" s="527"/>
    </row>
    <row r="690" spans="1:12" ht="25.5" x14ac:dyDescent="0.25">
      <c r="A690" s="531">
        <f t="shared" si="10"/>
        <v>688</v>
      </c>
      <c r="B690" s="531" t="s">
        <v>297</v>
      </c>
      <c r="C690" s="527" t="s">
        <v>760</v>
      </c>
      <c r="D690" s="531" t="s">
        <v>750</v>
      </c>
      <c r="E690" s="531" t="s">
        <v>323</v>
      </c>
      <c r="F690" s="530"/>
      <c r="G690" s="527" t="s">
        <v>759</v>
      </c>
      <c r="H690" s="527" t="s">
        <v>758</v>
      </c>
      <c r="I690" s="529" t="s">
        <v>757</v>
      </c>
      <c r="J690" s="528">
        <v>21000</v>
      </c>
      <c r="K690" s="528"/>
      <c r="L690" s="527"/>
    </row>
    <row r="691" spans="1:12" ht="25.5" x14ac:dyDescent="0.25">
      <c r="A691" s="531">
        <f t="shared" si="10"/>
        <v>689</v>
      </c>
      <c r="B691" s="531" t="s">
        <v>297</v>
      </c>
      <c r="C691" s="527" t="s">
        <v>756</v>
      </c>
      <c r="D691" s="531" t="s">
        <v>750</v>
      </c>
      <c r="E691" s="531" t="s">
        <v>323</v>
      </c>
      <c r="F691" s="530"/>
      <c r="G691" s="527" t="s">
        <v>748</v>
      </c>
      <c r="H691" s="527" t="s">
        <v>755</v>
      </c>
      <c r="I691" s="529">
        <v>2016</v>
      </c>
      <c r="J691" s="528">
        <v>6000</v>
      </c>
      <c r="K691" s="528"/>
      <c r="L691" s="527"/>
    </row>
    <row r="692" spans="1:12" ht="25.5" x14ac:dyDescent="0.25">
      <c r="A692" s="531">
        <f t="shared" si="10"/>
        <v>690</v>
      </c>
      <c r="B692" s="531" t="s">
        <v>297</v>
      </c>
      <c r="C692" s="527" t="s">
        <v>754</v>
      </c>
      <c r="D692" s="531" t="s">
        <v>750</v>
      </c>
      <c r="E692" s="531" t="s">
        <v>323</v>
      </c>
      <c r="F692" s="530" t="s">
        <v>753</v>
      </c>
      <c r="G692" s="527" t="s">
        <v>748</v>
      </c>
      <c r="H692" s="527" t="s">
        <v>752</v>
      </c>
      <c r="I692" s="529">
        <v>2016</v>
      </c>
      <c r="J692" s="528">
        <v>5500</v>
      </c>
      <c r="K692" s="528"/>
      <c r="L692" s="527"/>
    </row>
    <row r="693" spans="1:12" ht="25.5" x14ac:dyDescent="0.25">
      <c r="A693" s="531">
        <f t="shared" si="10"/>
        <v>691</v>
      </c>
      <c r="B693" s="531" t="s">
        <v>297</v>
      </c>
      <c r="C693" s="527" t="s">
        <v>751</v>
      </c>
      <c r="D693" s="531" t="s">
        <v>750</v>
      </c>
      <c r="E693" s="531" t="s">
        <v>323</v>
      </c>
      <c r="F693" s="530" t="s">
        <v>749</v>
      </c>
      <c r="G693" s="527" t="s">
        <v>748</v>
      </c>
      <c r="H693" s="527" t="s">
        <v>747</v>
      </c>
      <c r="I693" s="529">
        <v>2016</v>
      </c>
      <c r="J693" s="528">
        <v>14700</v>
      </c>
      <c r="K693" s="528"/>
      <c r="L693" s="527"/>
    </row>
    <row r="694" spans="1:12" s="133" customFormat="1" ht="38.25" x14ac:dyDescent="0.2">
      <c r="A694" s="524">
        <f t="shared" si="10"/>
        <v>692</v>
      </c>
      <c r="B694" s="524" t="s">
        <v>299</v>
      </c>
      <c r="C694" s="520" t="s">
        <v>746</v>
      </c>
      <c r="D694" s="524" t="s">
        <v>672</v>
      </c>
      <c r="E694" s="524" t="s">
        <v>703</v>
      </c>
      <c r="F694" s="526" t="s">
        <v>745</v>
      </c>
      <c r="G694" s="520" t="s">
        <v>726</v>
      </c>
      <c r="H694" s="520" t="s">
        <v>744</v>
      </c>
      <c r="I694" s="525" t="s">
        <v>743</v>
      </c>
      <c r="J694" s="521"/>
      <c r="K694" s="521"/>
      <c r="L694" s="520"/>
    </row>
    <row r="695" spans="1:12" s="133" customFormat="1" ht="25.5" x14ac:dyDescent="0.2">
      <c r="A695" s="524">
        <f t="shared" si="10"/>
        <v>693</v>
      </c>
      <c r="B695" s="524" t="s">
        <v>299</v>
      </c>
      <c r="C695" s="520" t="s">
        <v>742</v>
      </c>
      <c r="D695" s="524" t="s">
        <v>672</v>
      </c>
      <c r="E695" s="524" t="s">
        <v>703</v>
      </c>
      <c r="F695" s="523" t="s">
        <v>741</v>
      </c>
      <c r="G695" s="520" t="s">
        <v>726</v>
      </c>
      <c r="H695" s="520" t="s">
        <v>740</v>
      </c>
      <c r="I695" s="522" t="s">
        <v>724</v>
      </c>
      <c r="J695" s="521">
        <v>3720</v>
      </c>
      <c r="K695" s="521"/>
      <c r="L695" s="520"/>
    </row>
    <row r="696" spans="1:12" s="133" customFormat="1" ht="51" x14ac:dyDescent="0.2">
      <c r="A696" s="524">
        <f t="shared" si="10"/>
        <v>694</v>
      </c>
      <c r="B696" s="524" t="s">
        <v>299</v>
      </c>
      <c r="C696" s="520" t="s">
        <v>704</v>
      </c>
      <c r="D696" s="524" t="s">
        <v>672</v>
      </c>
      <c r="E696" s="524" t="s">
        <v>703</v>
      </c>
      <c r="F696" s="523" t="s">
        <v>739</v>
      </c>
      <c r="G696" s="520" t="s">
        <v>726</v>
      </c>
      <c r="H696" s="520" t="s">
        <v>738</v>
      </c>
      <c r="I696" s="522" t="s">
        <v>724</v>
      </c>
      <c r="J696" s="521"/>
      <c r="K696" s="521"/>
      <c r="L696" s="520"/>
    </row>
    <row r="697" spans="1:12" s="133" customFormat="1" ht="25.5" x14ac:dyDescent="0.2">
      <c r="A697" s="524">
        <f t="shared" si="10"/>
        <v>695</v>
      </c>
      <c r="B697" s="524" t="s">
        <v>299</v>
      </c>
      <c r="C697" s="520" t="s">
        <v>737</v>
      </c>
      <c r="D697" s="524" t="s">
        <v>672</v>
      </c>
      <c r="E697" s="524" t="s">
        <v>703</v>
      </c>
      <c r="F697" s="523" t="s">
        <v>736</v>
      </c>
      <c r="G697" s="520" t="s">
        <v>726</v>
      </c>
      <c r="H697" s="520" t="s">
        <v>735</v>
      </c>
      <c r="I697" s="522" t="s">
        <v>734</v>
      </c>
      <c r="J697" s="521"/>
      <c r="K697" s="521"/>
      <c r="L697" s="520"/>
    </row>
    <row r="698" spans="1:12" s="133" customFormat="1" ht="51" x14ac:dyDescent="0.2">
      <c r="A698" s="524">
        <f t="shared" si="10"/>
        <v>696</v>
      </c>
      <c r="B698" s="524" t="s">
        <v>299</v>
      </c>
      <c r="C698" s="520" t="s">
        <v>733</v>
      </c>
      <c r="D698" s="524" t="s">
        <v>672</v>
      </c>
      <c r="E698" s="524" t="s">
        <v>703</v>
      </c>
      <c r="F698" s="523" t="s">
        <v>732</v>
      </c>
      <c r="G698" s="520" t="s">
        <v>731</v>
      </c>
      <c r="H698" s="520" t="s">
        <v>730</v>
      </c>
      <c r="I698" s="525" t="s">
        <v>729</v>
      </c>
      <c r="J698" s="521">
        <v>10898.22</v>
      </c>
      <c r="K698" s="521"/>
      <c r="L698" s="520" t="s">
        <v>728</v>
      </c>
    </row>
    <row r="699" spans="1:12" s="133" customFormat="1" ht="25.5" x14ac:dyDescent="0.2">
      <c r="A699" s="524">
        <f t="shared" si="10"/>
        <v>697</v>
      </c>
      <c r="B699" s="524" t="s">
        <v>299</v>
      </c>
      <c r="C699" s="520" t="s">
        <v>719</v>
      </c>
      <c r="D699" s="524" t="s">
        <v>672</v>
      </c>
      <c r="E699" s="524" t="s">
        <v>323</v>
      </c>
      <c r="F699" s="523" t="s">
        <v>727</v>
      </c>
      <c r="G699" s="520" t="s">
        <v>726</v>
      </c>
      <c r="H699" s="520" t="s">
        <v>725</v>
      </c>
      <c r="I699" s="522" t="s">
        <v>724</v>
      </c>
      <c r="J699" s="521">
        <v>2800.79</v>
      </c>
      <c r="K699" s="521"/>
      <c r="L699" s="520"/>
    </row>
    <row r="700" spans="1:12" s="133" customFormat="1" ht="38.25" x14ac:dyDescent="0.2">
      <c r="A700" s="524">
        <f t="shared" si="10"/>
        <v>698</v>
      </c>
      <c r="B700" s="524" t="s">
        <v>299</v>
      </c>
      <c r="C700" s="520" t="s">
        <v>719</v>
      </c>
      <c r="D700" s="524" t="s">
        <v>672</v>
      </c>
      <c r="E700" s="524" t="s">
        <v>323</v>
      </c>
      <c r="F700" s="523" t="s">
        <v>723</v>
      </c>
      <c r="G700" s="520" t="s">
        <v>722</v>
      </c>
      <c r="H700" s="520" t="s">
        <v>721</v>
      </c>
      <c r="I700" s="522" t="s">
        <v>720</v>
      </c>
      <c r="J700" s="521">
        <v>2234</v>
      </c>
      <c r="K700" s="521"/>
      <c r="L700" s="520"/>
    </row>
    <row r="701" spans="1:12" ht="76.5" x14ac:dyDescent="0.25">
      <c r="A701" s="516">
        <f t="shared" si="10"/>
        <v>699</v>
      </c>
      <c r="B701" s="517" t="s">
        <v>710</v>
      </c>
      <c r="C701" s="512" t="s">
        <v>719</v>
      </c>
      <c r="D701" s="516" t="s">
        <v>672</v>
      </c>
      <c r="E701" s="516" t="s">
        <v>323</v>
      </c>
      <c r="F701" s="519" t="s">
        <v>718</v>
      </c>
      <c r="G701" s="512" t="s">
        <v>717</v>
      </c>
      <c r="H701" s="512" t="s">
        <v>716</v>
      </c>
      <c r="I701" s="518" t="s">
        <v>715</v>
      </c>
      <c r="J701" s="513">
        <v>8928</v>
      </c>
      <c r="K701" s="513"/>
      <c r="L701" s="512"/>
    </row>
    <row r="702" spans="1:12" ht="76.5" x14ac:dyDescent="0.25">
      <c r="A702" s="516">
        <f t="shared" si="10"/>
        <v>700</v>
      </c>
      <c r="B702" s="517" t="s">
        <v>710</v>
      </c>
      <c r="C702" s="512" t="s">
        <v>709</v>
      </c>
      <c r="D702" s="516" t="s">
        <v>672</v>
      </c>
      <c r="E702" s="516" t="s">
        <v>323</v>
      </c>
      <c r="F702" s="515" t="s">
        <v>714</v>
      </c>
      <c r="G702" s="512" t="s">
        <v>713</v>
      </c>
      <c r="H702" s="512" t="s">
        <v>712</v>
      </c>
      <c r="I702" s="514" t="s">
        <v>711</v>
      </c>
      <c r="J702" s="513">
        <v>4633</v>
      </c>
      <c r="K702" s="513"/>
      <c r="L702" s="512"/>
    </row>
    <row r="703" spans="1:12" ht="76.5" x14ac:dyDescent="0.25">
      <c r="A703" s="516">
        <f t="shared" si="10"/>
        <v>701</v>
      </c>
      <c r="B703" s="517" t="s">
        <v>710</v>
      </c>
      <c r="C703" s="512" t="s">
        <v>709</v>
      </c>
      <c r="D703" s="516" t="s">
        <v>672</v>
      </c>
      <c r="E703" s="516" t="s">
        <v>323</v>
      </c>
      <c r="F703" s="515" t="s">
        <v>708</v>
      </c>
      <c r="G703" s="512" t="s">
        <v>707</v>
      </c>
      <c r="H703" s="512" t="s">
        <v>706</v>
      </c>
      <c r="I703" s="514" t="s">
        <v>705</v>
      </c>
      <c r="J703" s="513">
        <v>5291</v>
      </c>
      <c r="K703" s="513"/>
      <c r="L703" s="512"/>
    </row>
    <row r="704" spans="1:12" ht="51" x14ac:dyDescent="0.25">
      <c r="A704" s="509">
        <f t="shared" si="10"/>
        <v>702</v>
      </c>
      <c r="B704" s="511" t="s">
        <v>644</v>
      </c>
      <c r="C704" s="510" t="s">
        <v>704</v>
      </c>
      <c r="D704" s="509" t="s">
        <v>672</v>
      </c>
      <c r="E704" s="509" t="s">
        <v>703</v>
      </c>
      <c r="F704" s="508" t="s">
        <v>702</v>
      </c>
      <c r="G704" s="505" t="s">
        <v>701</v>
      </c>
      <c r="H704" s="505" t="s">
        <v>700</v>
      </c>
      <c r="I704" s="507" t="s">
        <v>699</v>
      </c>
      <c r="J704" s="506">
        <v>111143.39</v>
      </c>
      <c r="K704" s="506"/>
      <c r="L704" s="505"/>
    </row>
    <row r="705" spans="1:12" ht="25.5" x14ac:dyDescent="0.25">
      <c r="A705" s="502">
        <f t="shared" si="10"/>
        <v>703</v>
      </c>
      <c r="B705" s="504" t="s">
        <v>644</v>
      </c>
      <c r="C705" s="503" t="s">
        <v>683</v>
      </c>
      <c r="D705" s="502" t="s">
        <v>672</v>
      </c>
      <c r="E705" s="502" t="s">
        <v>323</v>
      </c>
      <c r="F705" s="501" t="s">
        <v>698</v>
      </c>
      <c r="G705" s="498" t="s">
        <v>676</v>
      </c>
      <c r="H705" s="498" t="s">
        <v>697</v>
      </c>
      <c r="I705" s="500" t="s">
        <v>696</v>
      </c>
      <c r="J705" s="499">
        <v>90166.17</v>
      </c>
      <c r="K705" s="499">
        <v>145929</v>
      </c>
      <c r="L705" s="498"/>
    </row>
    <row r="706" spans="1:12" ht="25.5" x14ac:dyDescent="0.25">
      <c r="A706" s="502">
        <f t="shared" si="10"/>
        <v>704</v>
      </c>
      <c r="B706" s="504" t="s">
        <v>287</v>
      </c>
      <c r="C706" s="503" t="s">
        <v>683</v>
      </c>
      <c r="D706" s="502" t="s">
        <v>672</v>
      </c>
      <c r="E706" s="502" t="s">
        <v>323</v>
      </c>
      <c r="F706" s="501" t="s">
        <v>698</v>
      </c>
      <c r="G706" s="498" t="s">
        <v>676</v>
      </c>
      <c r="H706" s="498" t="s">
        <v>697</v>
      </c>
      <c r="I706" s="500" t="s">
        <v>696</v>
      </c>
      <c r="J706" s="499">
        <v>10247.48</v>
      </c>
      <c r="K706" s="499"/>
      <c r="L706" s="498"/>
    </row>
    <row r="707" spans="1:12" ht="25.5" x14ac:dyDescent="0.25">
      <c r="A707" s="502">
        <f t="shared" si="10"/>
        <v>705</v>
      </c>
      <c r="B707" s="504" t="s">
        <v>285</v>
      </c>
      <c r="C707" s="503" t="s">
        <v>683</v>
      </c>
      <c r="D707" s="502" t="s">
        <v>672</v>
      </c>
      <c r="E707" s="502" t="s">
        <v>323</v>
      </c>
      <c r="F707" s="501" t="s">
        <v>698</v>
      </c>
      <c r="G707" s="498" t="s">
        <v>676</v>
      </c>
      <c r="H707" s="498" t="s">
        <v>697</v>
      </c>
      <c r="I707" s="500" t="s">
        <v>696</v>
      </c>
      <c r="J707" s="499">
        <v>14668.69</v>
      </c>
      <c r="K707" s="499"/>
      <c r="L707" s="498"/>
    </row>
    <row r="708" spans="1:12" ht="25.5" x14ac:dyDescent="0.25">
      <c r="A708" s="502">
        <f t="shared" ref="A708:A724" si="11">A707+1</f>
        <v>706</v>
      </c>
      <c r="B708" s="504" t="s">
        <v>291</v>
      </c>
      <c r="C708" s="503" t="s">
        <v>683</v>
      </c>
      <c r="D708" s="502" t="s">
        <v>672</v>
      </c>
      <c r="E708" s="502" t="s">
        <v>323</v>
      </c>
      <c r="F708" s="501" t="s">
        <v>698</v>
      </c>
      <c r="G708" s="498" t="s">
        <v>676</v>
      </c>
      <c r="H708" s="498" t="s">
        <v>697</v>
      </c>
      <c r="I708" s="500" t="s">
        <v>696</v>
      </c>
      <c r="J708" s="499">
        <v>2142.21</v>
      </c>
      <c r="K708" s="499"/>
      <c r="L708" s="498"/>
    </row>
    <row r="709" spans="1:12" ht="25.5" x14ac:dyDescent="0.25">
      <c r="A709" s="502">
        <f t="shared" si="11"/>
        <v>707</v>
      </c>
      <c r="B709" s="504" t="s">
        <v>289</v>
      </c>
      <c r="C709" s="503" t="s">
        <v>683</v>
      </c>
      <c r="D709" s="502" t="s">
        <v>672</v>
      </c>
      <c r="E709" s="502" t="s">
        <v>323</v>
      </c>
      <c r="F709" s="501" t="s">
        <v>698</v>
      </c>
      <c r="G709" s="498" t="s">
        <v>676</v>
      </c>
      <c r="H709" s="498" t="s">
        <v>697</v>
      </c>
      <c r="I709" s="500" t="s">
        <v>696</v>
      </c>
      <c r="J709" s="499">
        <v>61721.35</v>
      </c>
      <c r="K709" s="499"/>
      <c r="L709" s="498"/>
    </row>
    <row r="710" spans="1:12" ht="25.5" x14ac:dyDescent="0.25">
      <c r="A710" s="502">
        <f t="shared" si="11"/>
        <v>708</v>
      </c>
      <c r="B710" s="504" t="s">
        <v>644</v>
      </c>
      <c r="C710" s="503" t="s">
        <v>683</v>
      </c>
      <c r="D710" s="502" t="s">
        <v>672</v>
      </c>
      <c r="E710" s="502" t="s">
        <v>323</v>
      </c>
      <c r="F710" s="501" t="s">
        <v>695</v>
      </c>
      <c r="G710" s="498" t="s">
        <v>694</v>
      </c>
      <c r="H710" s="498" t="s">
        <v>693</v>
      </c>
      <c r="I710" s="500" t="s">
        <v>692</v>
      </c>
      <c r="J710" s="499">
        <v>3011.83</v>
      </c>
      <c r="K710" s="499"/>
      <c r="L710" s="498"/>
    </row>
    <row r="711" spans="1:12" ht="25.5" x14ac:dyDescent="0.25">
      <c r="A711" s="502">
        <f t="shared" si="11"/>
        <v>709</v>
      </c>
      <c r="B711" s="504" t="s">
        <v>291</v>
      </c>
      <c r="C711" s="503" t="s">
        <v>683</v>
      </c>
      <c r="D711" s="502" t="s">
        <v>672</v>
      </c>
      <c r="E711" s="502" t="s">
        <v>323</v>
      </c>
      <c r="F711" s="501" t="s">
        <v>695</v>
      </c>
      <c r="G711" s="498" t="s">
        <v>694</v>
      </c>
      <c r="H711" s="498" t="s">
        <v>693</v>
      </c>
      <c r="I711" s="500" t="s">
        <v>692</v>
      </c>
      <c r="J711" s="499">
        <v>310.24</v>
      </c>
      <c r="K711" s="499"/>
      <c r="L711" s="498"/>
    </row>
    <row r="712" spans="1:12" ht="25.5" x14ac:dyDescent="0.25">
      <c r="A712" s="502">
        <f t="shared" si="11"/>
        <v>710</v>
      </c>
      <c r="B712" s="504" t="s">
        <v>644</v>
      </c>
      <c r="C712" s="503" t="s">
        <v>683</v>
      </c>
      <c r="D712" s="502" t="s">
        <v>672</v>
      </c>
      <c r="E712" s="502" t="s">
        <v>323</v>
      </c>
      <c r="F712" s="501" t="s">
        <v>691</v>
      </c>
      <c r="G712" s="498" t="s">
        <v>690</v>
      </c>
      <c r="H712" s="498" t="s">
        <v>689</v>
      </c>
      <c r="I712" s="500" t="s">
        <v>688</v>
      </c>
      <c r="J712" s="499">
        <v>14.18</v>
      </c>
      <c r="K712" s="499"/>
      <c r="L712" s="498"/>
    </row>
    <row r="713" spans="1:12" ht="25.5" x14ac:dyDescent="0.25">
      <c r="A713" s="502">
        <f t="shared" si="11"/>
        <v>711</v>
      </c>
      <c r="B713" s="504" t="s">
        <v>644</v>
      </c>
      <c r="C713" s="503" t="s">
        <v>683</v>
      </c>
      <c r="D713" s="502" t="s">
        <v>672</v>
      </c>
      <c r="E713" s="502" t="s">
        <v>323</v>
      </c>
      <c r="F713" s="501" t="s">
        <v>687</v>
      </c>
      <c r="G713" s="498" t="s">
        <v>686</v>
      </c>
      <c r="H713" s="498" t="s">
        <v>685</v>
      </c>
      <c r="I713" s="500" t="s">
        <v>684</v>
      </c>
      <c r="J713" s="499"/>
      <c r="K713" s="499">
        <v>85106.13</v>
      </c>
      <c r="L713" s="498"/>
    </row>
    <row r="714" spans="1:12" ht="25.5" x14ac:dyDescent="0.25">
      <c r="A714" s="502">
        <f t="shared" si="11"/>
        <v>712</v>
      </c>
      <c r="B714" s="504" t="s">
        <v>644</v>
      </c>
      <c r="C714" s="503" t="s">
        <v>683</v>
      </c>
      <c r="D714" s="502" t="s">
        <v>672</v>
      </c>
      <c r="E714" s="502" t="s">
        <v>323</v>
      </c>
      <c r="F714" s="501" t="s">
        <v>682</v>
      </c>
      <c r="G714" s="498" t="s">
        <v>681</v>
      </c>
      <c r="H714" s="498" t="s">
        <v>680</v>
      </c>
      <c r="I714" s="500" t="s">
        <v>679</v>
      </c>
      <c r="J714" s="499">
        <v>9135.98</v>
      </c>
      <c r="K714" s="499">
        <v>1901.52</v>
      </c>
      <c r="L714" s="498"/>
    </row>
    <row r="715" spans="1:12" ht="25.5" x14ac:dyDescent="0.25">
      <c r="A715" s="502">
        <f t="shared" si="11"/>
        <v>713</v>
      </c>
      <c r="B715" s="504" t="s">
        <v>291</v>
      </c>
      <c r="C715" s="503" t="s">
        <v>683</v>
      </c>
      <c r="D715" s="502" t="s">
        <v>672</v>
      </c>
      <c r="E715" s="502" t="s">
        <v>323</v>
      </c>
      <c r="F715" s="501" t="s">
        <v>682</v>
      </c>
      <c r="G715" s="498" t="s">
        <v>681</v>
      </c>
      <c r="H715" s="498" t="s">
        <v>680</v>
      </c>
      <c r="I715" s="500" t="s">
        <v>679</v>
      </c>
      <c r="J715" s="499">
        <v>1482.91</v>
      </c>
      <c r="K715" s="499"/>
      <c r="L715" s="498"/>
    </row>
    <row r="716" spans="1:12" ht="25.5" x14ac:dyDescent="0.25">
      <c r="A716" s="502">
        <f t="shared" si="11"/>
        <v>714</v>
      </c>
      <c r="B716" s="504" t="s">
        <v>289</v>
      </c>
      <c r="C716" s="503" t="s">
        <v>683</v>
      </c>
      <c r="D716" s="502" t="s">
        <v>672</v>
      </c>
      <c r="E716" s="502" t="s">
        <v>323</v>
      </c>
      <c r="F716" s="501" t="s">
        <v>682</v>
      </c>
      <c r="G716" s="498" t="s">
        <v>681</v>
      </c>
      <c r="H716" s="498" t="s">
        <v>680</v>
      </c>
      <c r="I716" s="500" t="s">
        <v>679</v>
      </c>
      <c r="J716" s="499">
        <v>45799.07</v>
      </c>
      <c r="K716" s="499"/>
      <c r="L716" s="498"/>
    </row>
    <row r="717" spans="1:12" ht="25.5" x14ac:dyDescent="0.25">
      <c r="A717" s="502">
        <f t="shared" si="11"/>
        <v>715</v>
      </c>
      <c r="B717" s="504" t="s">
        <v>644</v>
      </c>
      <c r="C717" s="503" t="s">
        <v>678</v>
      </c>
      <c r="D717" s="502" t="s">
        <v>672</v>
      </c>
      <c r="E717" s="502" t="s">
        <v>323</v>
      </c>
      <c r="F717" s="501" t="s">
        <v>677</v>
      </c>
      <c r="G717" s="498" t="s">
        <v>676</v>
      </c>
      <c r="H717" s="498" t="s">
        <v>675</v>
      </c>
      <c r="I717" s="500" t="s">
        <v>674</v>
      </c>
      <c r="J717" s="499">
        <v>298232.29000000004</v>
      </c>
      <c r="K717" s="499">
        <v>450858.96</v>
      </c>
      <c r="L717" s="498"/>
    </row>
    <row r="718" spans="1:12" ht="25.5" x14ac:dyDescent="0.25">
      <c r="A718" s="502">
        <f t="shared" si="11"/>
        <v>716</v>
      </c>
      <c r="B718" s="504" t="s">
        <v>291</v>
      </c>
      <c r="C718" s="503" t="s">
        <v>678</v>
      </c>
      <c r="D718" s="502" t="s">
        <v>672</v>
      </c>
      <c r="E718" s="502" t="s">
        <v>323</v>
      </c>
      <c r="F718" s="501" t="s">
        <v>677</v>
      </c>
      <c r="G718" s="498" t="s">
        <v>676</v>
      </c>
      <c r="H718" s="498" t="s">
        <v>675</v>
      </c>
      <c r="I718" s="500" t="s">
        <v>674</v>
      </c>
      <c r="J718" s="499">
        <v>55892.72</v>
      </c>
      <c r="K718" s="499"/>
      <c r="L718" s="498"/>
    </row>
    <row r="719" spans="1:12" ht="25.5" x14ac:dyDescent="0.25">
      <c r="A719" s="502">
        <f t="shared" si="11"/>
        <v>717</v>
      </c>
      <c r="B719" s="504" t="s">
        <v>285</v>
      </c>
      <c r="C719" s="503" t="s">
        <v>678</v>
      </c>
      <c r="D719" s="502" t="s">
        <v>672</v>
      </c>
      <c r="E719" s="502" t="s">
        <v>323</v>
      </c>
      <c r="F719" s="501" t="s">
        <v>677</v>
      </c>
      <c r="G719" s="498" t="s">
        <v>676</v>
      </c>
      <c r="H719" s="498" t="s">
        <v>675</v>
      </c>
      <c r="I719" s="500" t="s">
        <v>674</v>
      </c>
      <c r="J719" s="499">
        <v>39317.910000000003</v>
      </c>
      <c r="K719" s="499"/>
      <c r="L719" s="498"/>
    </row>
    <row r="720" spans="1:12" ht="25.5" x14ac:dyDescent="0.25">
      <c r="A720" s="502">
        <f t="shared" si="11"/>
        <v>718</v>
      </c>
      <c r="B720" s="504" t="s">
        <v>287</v>
      </c>
      <c r="C720" s="503" t="s">
        <v>678</v>
      </c>
      <c r="D720" s="502" t="s">
        <v>672</v>
      </c>
      <c r="E720" s="502" t="s">
        <v>323</v>
      </c>
      <c r="F720" s="501" t="s">
        <v>677</v>
      </c>
      <c r="G720" s="498" t="s">
        <v>676</v>
      </c>
      <c r="H720" s="498" t="s">
        <v>675</v>
      </c>
      <c r="I720" s="500" t="s">
        <v>674</v>
      </c>
      <c r="J720" s="499">
        <v>9203.68</v>
      </c>
      <c r="K720" s="499"/>
      <c r="L720" s="498"/>
    </row>
    <row r="721" spans="1:12" ht="25.5" x14ac:dyDescent="0.25">
      <c r="A721" s="502">
        <f t="shared" si="11"/>
        <v>719</v>
      </c>
      <c r="B721" s="504" t="s">
        <v>297</v>
      </c>
      <c r="C721" s="503" t="s">
        <v>678</v>
      </c>
      <c r="D721" s="502" t="s">
        <v>672</v>
      </c>
      <c r="E721" s="502" t="s">
        <v>323</v>
      </c>
      <c r="F721" s="501" t="s">
        <v>677</v>
      </c>
      <c r="G721" s="498" t="s">
        <v>676</v>
      </c>
      <c r="H721" s="498" t="s">
        <v>675</v>
      </c>
      <c r="I721" s="500" t="s">
        <v>674</v>
      </c>
      <c r="J721" s="499">
        <v>15052.1</v>
      </c>
      <c r="K721" s="499"/>
      <c r="L721" s="498"/>
    </row>
    <row r="722" spans="1:12" ht="25.5" x14ac:dyDescent="0.25">
      <c r="A722" s="502">
        <f t="shared" si="11"/>
        <v>720</v>
      </c>
      <c r="B722" s="504" t="s">
        <v>289</v>
      </c>
      <c r="C722" s="503" t="s">
        <v>678</v>
      </c>
      <c r="D722" s="502" t="s">
        <v>672</v>
      </c>
      <c r="E722" s="502" t="s">
        <v>323</v>
      </c>
      <c r="F722" s="501" t="s">
        <v>677</v>
      </c>
      <c r="G722" s="498" t="s">
        <v>676</v>
      </c>
      <c r="H722" s="498" t="s">
        <v>675</v>
      </c>
      <c r="I722" s="500" t="s">
        <v>674</v>
      </c>
      <c r="J722" s="499">
        <v>43643.360000000001</v>
      </c>
      <c r="K722" s="499"/>
      <c r="L722" s="498"/>
    </row>
    <row r="723" spans="1:12" ht="25.5" x14ac:dyDescent="0.25">
      <c r="A723" s="502">
        <f t="shared" si="11"/>
        <v>721</v>
      </c>
      <c r="B723" s="504" t="s">
        <v>644</v>
      </c>
      <c r="C723" s="503" t="s">
        <v>673</v>
      </c>
      <c r="D723" s="502" t="s">
        <v>672</v>
      </c>
      <c r="E723" s="502" t="s">
        <v>323</v>
      </c>
      <c r="F723" s="501" t="s">
        <v>671</v>
      </c>
      <c r="G723" s="498" t="s">
        <v>670</v>
      </c>
      <c r="H723" s="498" t="s">
        <v>669</v>
      </c>
      <c r="I723" s="500" t="s">
        <v>668</v>
      </c>
      <c r="J723" s="499">
        <v>1539.5414999999998</v>
      </c>
      <c r="K723" s="499"/>
      <c r="L723" s="498"/>
    </row>
    <row r="724" spans="1:12" ht="25.5" x14ac:dyDescent="0.25">
      <c r="A724" s="502">
        <f t="shared" si="11"/>
        <v>722</v>
      </c>
      <c r="B724" s="504" t="s">
        <v>291</v>
      </c>
      <c r="C724" s="503" t="s">
        <v>673</v>
      </c>
      <c r="D724" s="502" t="s">
        <v>672</v>
      </c>
      <c r="E724" s="502" t="s">
        <v>323</v>
      </c>
      <c r="F724" s="501" t="s">
        <v>671</v>
      </c>
      <c r="G724" s="498" t="s">
        <v>670</v>
      </c>
      <c r="H724" s="498" t="s">
        <v>669</v>
      </c>
      <c r="I724" s="500" t="s">
        <v>668</v>
      </c>
      <c r="J724" s="499">
        <v>88476.834500000012</v>
      </c>
      <c r="K724" s="499">
        <v>18045.059999999998</v>
      </c>
      <c r="L724" s="498"/>
    </row>
  </sheetData>
  <autoFilter ref="A2:M724"/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FF"/>
    <pageSetUpPr fitToPage="1"/>
  </sheetPr>
  <dimension ref="A1:M696"/>
  <sheetViews>
    <sheetView view="pageBreakPreview" topLeftCell="A11" zoomScaleNormal="100" zoomScaleSheetLayoutView="100" workbookViewId="0">
      <selection activeCell="M27" sqref="M27"/>
    </sheetView>
  </sheetViews>
  <sheetFormatPr defaultRowHeight="15.75" x14ac:dyDescent="0.25"/>
  <cols>
    <col min="1" max="1" width="3.75" customWidth="1"/>
    <col min="2" max="2" width="6.125" bestFit="1" customWidth="1"/>
    <col min="3" max="3" width="9.875" bestFit="1" customWidth="1"/>
    <col min="4" max="4" width="5.25" customWidth="1"/>
    <col min="5" max="5" width="5" customWidth="1"/>
    <col min="6" max="6" width="14" customWidth="1"/>
    <col min="7" max="7" width="13.25" bestFit="1" customWidth="1"/>
    <col min="8" max="8" width="33.375" customWidth="1"/>
    <col min="9" max="9" width="9" customWidth="1"/>
    <col min="10" max="10" width="12.875" customWidth="1"/>
    <col min="11" max="11" width="13.75" customWidth="1"/>
    <col min="12" max="12" width="9.375" bestFit="1" customWidth="1"/>
  </cols>
  <sheetData>
    <row r="1" spans="1:13" ht="20.25" customHeight="1" thickBot="1" x14ac:dyDescent="0.35">
      <c r="A1" s="783" t="s">
        <v>283</v>
      </c>
      <c r="B1" s="783"/>
      <c r="C1" s="783"/>
      <c r="D1" s="783"/>
      <c r="E1" s="783"/>
      <c r="F1" s="783"/>
      <c r="G1" s="783"/>
      <c r="H1" s="783"/>
      <c r="I1" s="783"/>
      <c r="J1" s="783"/>
      <c r="K1" s="783"/>
      <c r="L1" s="783"/>
      <c r="M1" s="277"/>
    </row>
    <row r="2" spans="1:13" s="133" customFormat="1" ht="115.5" thickBot="1" x14ac:dyDescent="0.25">
      <c r="A2" s="129" t="s">
        <v>133</v>
      </c>
      <c r="B2" s="130" t="s">
        <v>52</v>
      </c>
      <c r="C2" s="130" t="s">
        <v>182</v>
      </c>
      <c r="D2" s="130" t="s">
        <v>185</v>
      </c>
      <c r="E2" s="130" t="s">
        <v>184</v>
      </c>
      <c r="F2" s="130" t="s">
        <v>134</v>
      </c>
      <c r="G2" s="130" t="s">
        <v>135</v>
      </c>
      <c r="H2" s="130" t="s">
        <v>122</v>
      </c>
      <c r="I2" s="130" t="s">
        <v>136</v>
      </c>
      <c r="J2" s="130" t="s">
        <v>137</v>
      </c>
      <c r="K2" s="130" t="s">
        <v>138</v>
      </c>
      <c r="L2" s="131" t="s">
        <v>139</v>
      </c>
      <c r="M2" s="132"/>
    </row>
    <row r="3" spans="1:13" s="637" customFormat="1" ht="38.25" x14ac:dyDescent="0.25">
      <c r="A3" s="584">
        <v>1</v>
      </c>
      <c r="B3" s="584" t="s">
        <v>285</v>
      </c>
      <c r="C3" s="580" t="s">
        <v>4517</v>
      </c>
      <c r="D3" s="584" t="s">
        <v>672</v>
      </c>
      <c r="E3" s="584" t="s">
        <v>703</v>
      </c>
      <c r="F3" s="580" t="s">
        <v>4522</v>
      </c>
      <c r="G3" s="580" t="s">
        <v>4504</v>
      </c>
      <c r="H3" s="580" t="s">
        <v>4521</v>
      </c>
      <c r="I3" s="639" t="s">
        <v>2778</v>
      </c>
      <c r="J3" s="582">
        <v>1738.64</v>
      </c>
      <c r="K3" s="581"/>
      <c r="L3" s="580"/>
      <c r="M3" s="638"/>
    </row>
    <row r="4" spans="1:13" s="637" customFormat="1" ht="38.25" x14ac:dyDescent="0.25">
      <c r="A4" s="584">
        <f t="shared" ref="A4:A67" si="0">A3+1</f>
        <v>2</v>
      </c>
      <c r="B4" s="584" t="s">
        <v>285</v>
      </c>
      <c r="C4" s="580" t="s">
        <v>4517</v>
      </c>
      <c r="D4" s="584" t="s">
        <v>672</v>
      </c>
      <c r="E4" s="584" t="s">
        <v>703</v>
      </c>
      <c r="F4" s="580" t="s">
        <v>4520</v>
      </c>
      <c r="G4" s="580" t="s">
        <v>4519</v>
      </c>
      <c r="H4" s="580" t="s">
        <v>4518</v>
      </c>
      <c r="I4" s="585" t="s">
        <v>2274</v>
      </c>
      <c r="J4" s="582">
        <v>3240</v>
      </c>
      <c r="K4" s="581"/>
      <c r="L4" s="580"/>
      <c r="M4" s="638"/>
    </row>
    <row r="5" spans="1:13" s="637" customFormat="1" ht="38.25" x14ac:dyDescent="0.25">
      <c r="A5" s="584">
        <f t="shared" si="0"/>
        <v>3</v>
      </c>
      <c r="B5" s="584" t="s">
        <v>285</v>
      </c>
      <c r="C5" s="580" t="s">
        <v>4517</v>
      </c>
      <c r="D5" s="584" t="s">
        <v>672</v>
      </c>
      <c r="E5" s="584" t="s">
        <v>703</v>
      </c>
      <c r="F5" s="580" t="s">
        <v>4516</v>
      </c>
      <c r="G5" s="580" t="s">
        <v>4186</v>
      </c>
      <c r="H5" s="580" t="s">
        <v>4515</v>
      </c>
      <c r="I5" s="585" t="s">
        <v>1440</v>
      </c>
      <c r="J5" s="582">
        <v>9125</v>
      </c>
      <c r="K5" s="581"/>
      <c r="L5" s="580"/>
      <c r="M5" s="638"/>
    </row>
    <row r="6" spans="1:13" s="637" customFormat="1" ht="25.5" x14ac:dyDescent="0.25">
      <c r="A6" s="584">
        <f t="shared" si="0"/>
        <v>4</v>
      </c>
      <c r="B6" s="584" t="s">
        <v>285</v>
      </c>
      <c r="C6" s="580" t="s">
        <v>4512</v>
      </c>
      <c r="D6" s="584" t="s">
        <v>672</v>
      </c>
      <c r="E6" s="584" t="s">
        <v>703</v>
      </c>
      <c r="F6" s="580" t="s">
        <v>4514</v>
      </c>
      <c r="G6" s="580" t="s">
        <v>4186</v>
      </c>
      <c r="H6" s="580" t="s">
        <v>4513</v>
      </c>
      <c r="I6" s="585" t="s">
        <v>4508</v>
      </c>
      <c r="J6" s="582"/>
      <c r="K6" s="581"/>
      <c r="L6" s="580"/>
      <c r="M6" s="638"/>
    </row>
    <row r="7" spans="1:13" s="637" customFormat="1" ht="51" x14ac:dyDescent="0.25">
      <c r="A7" s="584">
        <f t="shared" si="0"/>
        <v>5</v>
      </c>
      <c r="B7" s="584" t="s">
        <v>285</v>
      </c>
      <c r="C7" s="580" t="s">
        <v>4512</v>
      </c>
      <c r="D7" s="584" t="s">
        <v>672</v>
      </c>
      <c r="E7" s="584" t="s">
        <v>703</v>
      </c>
      <c r="F7" s="580" t="s">
        <v>4511</v>
      </c>
      <c r="G7" s="580" t="s">
        <v>4510</v>
      </c>
      <c r="H7" s="580" t="s">
        <v>4509</v>
      </c>
      <c r="I7" s="585" t="s">
        <v>4508</v>
      </c>
      <c r="J7" s="582">
        <v>2749.9</v>
      </c>
      <c r="K7" s="581"/>
      <c r="L7" s="580"/>
      <c r="M7" s="638"/>
    </row>
    <row r="8" spans="1:13" s="637" customFormat="1" ht="63.75" x14ac:dyDescent="0.25">
      <c r="A8" s="584">
        <f t="shared" si="0"/>
        <v>6</v>
      </c>
      <c r="B8" s="584" t="s">
        <v>285</v>
      </c>
      <c r="C8" s="580" t="s">
        <v>4502</v>
      </c>
      <c r="D8" s="584" t="s">
        <v>672</v>
      </c>
      <c r="E8" s="584" t="s">
        <v>703</v>
      </c>
      <c r="F8" s="580" t="s">
        <v>4507</v>
      </c>
      <c r="G8" s="580" t="s">
        <v>2951</v>
      </c>
      <c r="H8" s="580" t="s">
        <v>4506</v>
      </c>
      <c r="I8" s="585" t="s">
        <v>795</v>
      </c>
      <c r="J8" s="582">
        <v>1600</v>
      </c>
      <c r="K8" s="581"/>
      <c r="L8" s="580"/>
      <c r="M8" s="638"/>
    </row>
    <row r="9" spans="1:13" s="637" customFormat="1" ht="38.25" x14ac:dyDescent="0.25">
      <c r="A9" s="584">
        <f t="shared" si="0"/>
        <v>7</v>
      </c>
      <c r="B9" s="584" t="s">
        <v>285</v>
      </c>
      <c r="C9" s="580" t="s">
        <v>4502</v>
      </c>
      <c r="D9" s="584" t="s">
        <v>672</v>
      </c>
      <c r="E9" s="584" t="s">
        <v>703</v>
      </c>
      <c r="F9" s="580" t="s">
        <v>4505</v>
      </c>
      <c r="G9" s="580" t="s">
        <v>4504</v>
      </c>
      <c r="H9" s="580" t="s">
        <v>4503</v>
      </c>
      <c r="I9" s="585" t="s">
        <v>795</v>
      </c>
      <c r="J9" s="582"/>
      <c r="K9" s="581"/>
      <c r="L9" s="580"/>
      <c r="M9" s="638"/>
    </row>
    <row r="10" spans="1:13" s="637" customFormat="1" ht="38.25" x14ac:dyDescent="0.25">
      <c r="A10" s="584">
        <f t="shared" si="0"/>
        <v>8</v>
      </c>
      <c r="B10" s="584" t="s">
        <v>285</v>
      </c>
      <c r="C10" s="580" t="s">
        <v>4502</v>
      </c>
      <c r="D10" s="584" t="s">
        <v>672</v>
      </c>
      <c r="E10" s="584" t="s">
        <v>703</v>
      </c>
      <c r="F10" s="580" t="s">
        <v>4501</v>
      </c>
      <c r="G10" s="580" t="s">
        <v>2864</v>
      </c>
      <c r="H10" s="580" t="s">
        <v>4500</v>
      </c>
      <c r="I10" s="585" t="s">
        <v>795</v>
      </c>
      <c r="J10" s="582">
        <v>14400</v>
      </c>
      <c r="K10" s="581"/>
      <c r="L10" s="580"/>
      <c r="M10" s="638"/>
    </row>
    <row r="11" spans="1:13" s="637" customFormat="1" ht="63.75" x14ac:dyDescent="0.25">
      <c r="A11" s="584">
        <f t="shared" si="0"/>
        <v>9</v>
      </c>
      <c r="B11" s="584" t="s">
        <v>285</v>
      </c>
      <c r="C11" s="580" t="s">
        <v>704</v>
      </c>
      <c r="D11" s="584" t="s">
        <v>672</v>
      </c>
      <c r="E11" s="584" t="s">
        <v>703</v>
      </c>
      <c r="F11" s="580" t="s">
        <v>4499</v>
      </c>
      <c r="G11" s="580" t="s">
        <v>4498</v>
      </c>
      <c r="H11" s="580" t="s">
        <v>4497</v>
      </c>
      <c r="I11" s="585" t="s">
        <v>4496</v>
      </c>
      <c r="J11" s="582"/>
      <c r="K11" s="581"/>
      <c r="L11" s="580"/>
      <c r="M11" s="638"/>
    </row>
    <row r="12" spans="1:13" s="637" customFormat="1" ht="51" x14ac:dyDescent="0.25">
      <c r="A12" s="584">
        <f t="shared" si="0"/>
        <v>10</v>
      </c>
      <c r="B12" s="584" t="s">
        <v>285</v>
      </c>
      <c r="C12" s="580" t="s">
        <v>4495</v>
      </c>
      <c r="D12" s="584" t="s">
        <v>672</v>
      </c>
      <c r="E12" s="584" t="s">
        <v>703</v>
      </c>
      <c r="F12" s="580" t="s">
        <v>4494</v>
      </c>
      <c r="G12" s="580" t="s">
        <v>4493</v>
      </c>
      <c r="H12" s="580" t="s">
        <v>4492</v>
      </c>
      <c r="I12" s="585" t="s">
        <v>757</v>
      </c>
      <c r="J12" s="582"/>
      <c r="K12" s="581"/>
      <c r="L12" s="580"/>
      <c r="M12" s="638"/>
    </row>
    <row r="13" spans="1:13" s="637" customFormat="1" ht="25.5" x14ac:dyDescent="0.25">
      <c r="A13" s="584">
        <f t="shared" si="0"/>
        <v>11</v>
      </c>
      <c r="B13" s="584" t="s">
        <v>285</v>
      </c>
      <c r="C13" s="580" t="s">
        <v>4491</v>
      </c>
      <c r="D13" s="584" t="s">
        <v>750</v>
      </c>
      <c r="E13" s="584" t="s">
        <v>323</v>
      </c>
      <c r="F13" s="580" t="s">
        <v>4490</v>
      </c>
      <c r="G13" s="580" t="s">
        <v>4237</v>
      </c>
      <c r="H13" s="580" t="s">
        <v>4489</v>
      </c>
      <c r="I13" s="585">
        <v>42380</v>
      </c>
      <c r="J13" s="582">
        <v>780</v>
      </c>
      <c r="K13" s="581"/>
      <c r="L13" s="580"/>
      <c r="M13" s="638"/>
    </row>
    <row r="14" spans="1:13" s="637" customFormat="1" ht="25.5" x14ac:dyDescent="0.25">
      <c r="A14" s="584">
        <f t="shared" si="0"/>
        <v>12</v>
      </c>
      <c r="B14" s="584" t="s">
        <v>285</v>
      </c>
      <c r="C14" s="580" t="s">
        <v>4488</v>
      </c>
      <c r="D14" s="584" t="s">
        <v>750</v>
      </c>
      <c r="E14" s="584" t="s">
        <v>323</v>
      </c>
      <c r="F14" s="580" t="s">
        <v>4487</v>
      </c>
      <c r="G14" s="580" t="s">
        <v>2698</v>
      </c>
      <c r="H14" s="580" t="s">
        <v>4486</v>
      </c>
      <c r="I14" s="585">
        <v>42505</v>
      </c>
      <c r="J14" s="582">
        <v>900</v>
      </c>
      <c r="K14" s="581"/>
      <c r="L14" s="580"/>
    </row>
    <row r="15" spans="1:13" s="637" customFormat="1" ht="38.25" x14ac:dyDescent="0.25">
      <c r="A15" s="584">
        <f t="shared" si="0"/>
        <v>13</v>
      </c>
      <c r="B15" s="584" t="s">
        <v>285</v>
      </c>
      <c r="C15" s="580" t="s">
        <v>4485</v>
      </c>
      <c r="D15" s="584" t="s">
        <v>750</v>
      </c>
      <c r="E15" s="584" t="s">
        <v>323</v>
      </c>
      <c r="F15" s="580" t="s">
        <v>4484</v>
      </c>
      <c r="G15" s="580" t="s">
        <v>4179</v>
      </c>
      <c r="H15" s="580" t="s">
        <v>4483</v>
      </c>
      <c r="I15" s="585">
        <v>42467</v>
      </c>
      <c r="J15" s="582">
        <v>1008</v>
      </c>
      <c r="K15" s="581"/>
      <c r="L15" s="580"/>
    </row>
    <row r="16" spans="1:13" s="637" customFormat="1" ht="38.25" x14ac:dyDescent="0.25">
      <c r="A16" s="584">
        <f t="shared" si="0"/>
        <v>14</v>
      </c>
      <c r="B16" s="584" t="s">
        <v>285</v>
      </c>
      <c r="C16" s="580" t="s">
        <v>4482</v>
      </c>
      <c r="D16" s="584" t="s">
        <v>750</v>
      </c>
      <c r="E16" s="584" t="s">
        <v>323</v>
      </c>
      <c r="F16" s="580" t="s">
        <v>4481</v>
      </c>
      <c r="G16" s="580" t="s">
        <v>4179</v>
      </c>
      <c r="H16" s="580" t="s">
        <v>4480</v>
      </c>
      <c r="I16" s="585">
        <v>42422</v>
      </c>
      <c r="J16" s="582">
        <v>2400</v>
      </c>
      <c r="K16" s="581"/>
      <c r="L16" s="580"/>
    </row>
    <row r="17" spans="1:12" s="637" customFormat="1" ht="25.5" x14ac:dyDescent="0.25">
      <c r="A17" s="584">
        <f t="shared" si="0"/>
        <v>15</v>
      </c>
      <c r="B17" s="584" t="s">
        <v>285</v>
      </c>
      <c r="C17" s="580" t="s">
        <v>4479</v>
      </c>
      <c r="D17" s="584" t="s">
        <v>750</v>
      </c>
      <c r="E17" s="584" t="s">
        <v>323</v>
      </c>
      <c r="F17" s="580" t="s">
        <v>4478</v>
      </c>
      <c r="G17" s="580" t="s">
        <v>4203</v>
      </c>
      <c r="H17" s="580" t="s">
        <v>4209</v>
      </c>
      <c r="I17" s="585">
        <v>42394</v>
      </c>
      <c r="J17" s="582">
        <v>2400</v>
      </c>
      <c r="K17" s="581"/>
      <c r="L17" s="580"/>
    </row>
    <row r="18" spans="1:12" s="637" customFormat="1" ht="38.25" x14ac:dyDescent="0.25">
      <c r="A18" s="584">
        <f t="shared" si="0"/>
        <v>16</v>
      </c>
      <c r="B18" s="584" t="s">
        <v>285</v>
      </c>
      <c r="C18" s="580" t="s">
        <v>4477</v>
      </c>
      <c r="D18" s="584" t="s">
        <v>750</v>
      </c>
      <c r="E18" s="584" t="s">
        <v>323</v>
      </c>
      <c r="F18" s="580" t="s">
        <v>4476</v>
      </c>
      <c r="G18" s="580" t="s">
        <v>4179</v>
      </c>
      <c r="H18" s="580" t="s">
        <v>4475</v>
      </c>
      <c r="I18" s="585">
        <v>42459</v>
      </c>
      <c r="J18" s="582">
        <v>228</v>
      </c>
      <c r="K18" s="581"/>
      <c r="L18" s="580"/>
    </row>
    <row r="19" spans="1:12" s="637" customFormat="1" ht="38.25" x14ac:dyDescent="0.25">
      <c r="A19" s="584">
        <f t="shared" si="0"/>
        <v>17</v>
      </c>
      <c r="B19" s="584" t="s">
        <v>285</v>
      </c>
      <c r="C19" s="580" t="s">
        <v>4474</v>
      </c>
      <c r="D19" s="584" t="s">
        <v>750</v>
      </c>
      <c r="E19" s="584" t="s">
        <v>323</v>
      </c>
      <c r="F19" s="580" t="s">
        <v>4473</v>
      </c>
      <c r="G19" s="580" t="s">
        <v>4186</v>
      </c>
      <c r="H19" s="580" t="s">
        <v>4414</v>
      </c>
      <c r="I19" s="585">
        <v>42412</v>
      </c>
      <c r="J19" s="582">
        <v>960</v>
      </c>
      <c r="K19" s="581"/>
      <c r="L19" s="580"/>
    </row>
    <row r="20" spans="1:12" s="637" customFormat="1" ht="25.5" x14ac:dyDescent="0.25">
      <c r="A20" s="584">
        <f t="shared" si="0"/>
        <v>18</v>
      </c>
      <c r="B20" s="584" t="s">
        <v>285</v>
      </c>
      <c r="C20" s="580" t="s">
        <v>4472</v>
      </c>
      <c r="D20" s="584" t="s">
        <v>750</v>
      </c>
      <c r="E20" s="584" t="s">
        <v>323</v>
      </c>
      <c r="F20" s="580" t="s">
        <v>4471</v>
      </c>
      <c r="G20" s="580" t="s">
        <v>4470</v>
      </c>
      <c r="H20" s="580" t="s">
        <v>4469</v>
      </c>
      <c r="I20" s="585">
        <v>42454</v>
      </c>
      <c r="J20" s="582">
        <v>576</v>
      </c>
      <c r="K20" s="581"/>
      <c r="L20" s="580"/>
    </row>
    <row r="21" spans="1:12" s="637" customFormat="1" ht="38.25" x14ac:dyDescent="0.25">
      <c r="A21" s="584">
        <f t="shared" si="0"/>
        <v>19</v>
      </c>
      <c r="B21" s="584" t="s">
        <v>285</v>
      </c>
      <c r="C21" s="580" t="s">
        <v>4468</v>
      </c>
      <c r="D21" s="584" t="s">
        <v>750</v>
      </c>
      <c r="E21" s="584" t="s">
        <v>323</v>
      </c>
      <c r="F21" s="580" t="s">
        <v>4467</v>
      </c>
      <c r="G21" s="580" t="s">
        <v>4179</v>
      </c>
      <c r="H21" s="580" t="s">
        <v>4307</v>
      </c>
      <c r="I21" s="585">
        <v>42454</v>
      </c>
      <c r="J21" s="582">
        <v>228</v>
      </c>
      <c r="K21" s="581"/>
      <c r="L21" s="580"/>
    </row>
    <row r="22" spans="1:12" s="637" customFormat="1" ht="25.5" x14ac:dyDescent="0.25">
      <c r="A22" s="584">
        <f t="shared" si="0"/>
        <v>20</v>
      </c>
      <c r="B22" s="584" t="s">
        <v>285</v>
      </c>
      <c r="C22" s="580" t="s">
        <v>4260</v>
      </c>
      <c r="D22" s="584" t="s">
        <v>750</v>
      </c>
      <c r="E22" s="584" t="s">
        <v>323</v>
      </c>
      <c r="F22" s="580" t="s">
        <v>4466</v>
      </c>
      <c r="G22" s="580" t="s">
        <v>4237</v>
      </c>
      <c r="H22" s="580" t="s">
        <v>4465</v>
      </c>
      <c r="I22" s="585">
        <v>42415</v>
      </c>
      <c r="J22" s="582">
        <v>384</v>
      </c>
      <c r="K22" s="581"/>
      <c r="L22" s="580"/>
    </row>
    <row r="23" spans="1:12" s="637" customFormat="1" ht="38.25" x14ac:dyDescent="0.25">
      <c r="A23" s="584">
        <f t="shared" si="0"/>
        <v>21</v>
      </c>
      <c r="B23" s="584" t="s">
        <v>285</v>
      </c>
      <c r="C23" s="580" t="s">
        <v>4464</v>
      </c>
      <c r="D23" s="584" t="s">
        <v>750</v>
      </c>
      <c r="E23" s="584" t="s">
        <v>323</v>
      </c>
      <c r="F23" s="580" t="s">
        <v>4463</v>
      </c>
      <c r="G23" s="580" t="s">
        <v>2967</v>
      </c>
      <c r="H23" s="580" t="s">
        <v>4462</v>
      </c>
      <c r="I23" s="585">
        <v>42484</v>
      </c>
      <c r="J23" s="582">
        <v>300</v>
      </c>
      <c r="K23" s="581"/>
      <c r="L23" s="580"/>
    </row>
    <row r="24" spans="1:12" s="637" customFormat="1" ht="25.5" x14ac:dyDescent="0.25">
      <c r="A24" s="584">
        <f t="shared" si="0"/>
        <v>22</v>
      </c>
      <c r="B24" s="584" t="s">
        <v>285</v>
      </c>
      <c r="C24" s="580" t="s">
        <v>4461</v>
      </c>
      <c r="D24" s="584" t="s">
        <v>750</v>
      </c>
      <c r="E24" s="584" t="s">
        <v>323</v>
      </c>
      <c r="F24" s="580" t="s">
        <v>4460</v>
      </c>
      <c r="G24" s="580" t="s">
        <v>4459</v>
      </c>
      <c r="H24" s="580" t="s">
        <v>4458</v>
      </c>
      <c r="I24" s="585">
        <v>42447</v>
      </c>
      <c r="J24" s="582">
        <v>200</v>
      </c>
      <c r="K24" s="581"/>
      <c r="L24" s="580"/>
    </row>
    <row r="25" spans="1:12" s="637" customFormat="1" ht="25.5" x14ac:dyDescent="0.25">
      <c r="A25" s="584">
        <f t="shared" si="0"/>
        <v>23</v>
      </c>
      <c r="B25" s="584" t="s">
        <v>285</v>
      </c>
      <c r="C25" s="580" t="s">
        <v>4257</v>
      </c>
      <c r="D25" s="584" t="s">
        <v>750</v>
      </c>
      <c r="E25" s="584" t="s">
        <v>323</v>
      </c>
      <c r="F25" s="580" t="s">
        <v>4457</v>
      </c>
      <c r="G25" s="580" t="s">
        <v>4255</v>
      </c>
      <c r="H25" s="580" t="s">
        <v>4456</v>
      </c>
      <c r="I25" s="585">
        <v>42446</v>
      </c>
      <c r="J25" s="582">
        <v>2160</v>
      </c>
      <c r="K25" s="581"/>
      <c r="L25" s="580"/>
    </row>
    <row r="26" spans="1:12" s="637" customFormat="1" ht="25.5" x14ac:dyDescent="0.25">
      <c r="A26" s="584">
        <f t="shared" si="0"/>
        <v>24</v>
      </c>
      <c r="B26" s="584" t="s">
        <v>285</v>
      </c>
      <c r="C26" s="580" t="s">
        <v>2682</v>
      </c>
      <c r="D26" s="584" t="s">
        <v>750</v>
      </c>
      <c r="E26" s="584" t="s">
        <v>323</v>
      </c>
      <c r="F26" s="580" t="s">
        <v>4455</v>
      </c>
      <c r="G26" s="580" t="s">
        <v>4372</v>
      </c>
      <c r="H26" s="580" t="s">
        <v>4444</v>
      </c>
      <c r="I26" s="585" t="s">
        <v>4454</v>
      </c>
      <c r="J26" s="582">
        <v>1080</v>
      </c>
      <c r="K26" s="581"/>
      <c r="L26" s="580"/>
    </row>
    <row r="27" spans="1:12" s="637" customFormat="1" ht="25.5" x14ac:dyDescent="0.25">
      <c r="A27" s="584">
        <f t="shared" si="0"/>
        <v>25</v>
      </c>
      <c r="B27" s="584" t="s">
        <v>285</v>
      </c>
      <c r="C27" s="580" t="s">
        <v>2682</v>
      </c>
      <c r="D27" s="584" t="s">
        <v>750</v>
      </c>
      <c r="E27" s="584" t="s">
        <v>323</v>
      </c>
      <c r="F27" s="580" t="s">
        <v>4453</v>
      </c>
      <c r="G27" s="580" t="s">
        <v>4372</v>
      </c>
      <c r="H27" s="580" t="s">
        <v>4444</v>
      </c>
      <c r="I27" s="585" t="s">
        <v>4452</v>
      </c>
      <c r="J27" s="582">
        <v>1080</v>
      </c>
      <c r="K27" s="581"/>
      <c r="L27" s="580"/>
    </row>
    <row r="28" spans="1:12" s="637" customFormat="1" ht="25.5" x14ac:dyDescent="0.25">
      <c r="A28" s="584">
        <f t="shared" si="0"/>
        <v>26</v>
      </c>
      <c r="B28" s="584" t="s">
        <v>285</v>
      </c>
      <c r="C28" s="580" t="s">
        <v>2682</v>
      </c>
      <c r="D28" s="584" t="s">
        <v>750</v>
      </c>
      <c r="E28" s="584" t="s">
        <v>323</v>
      </c>
      <c r="F28" s="580" t="s">
        <v>4451</v>
      </c>
      <c r="G28" s="580" t="s">
        <v>4372</v>
      </c>
      <c r="H28" s="580" t="s">
        <v>4444</v>
      </c>
      <c r="I28" s="585" t="s">
        <v>4450</v>
      </c>
      <c r="J28" s="582">
        <v>1080</v>
      </c>
      <c r="K28" s="581"/>
      <c r="L28" s="580"/>
    </row>
    <row r="29" spans="1:12" s="637" customFormat="1" ht="25.5" x14ac:dyDescent="0.25">
      <c r="A29" s="584">
        <f t="shared" si="0"/>
        <v>27</v>
      </c>
      <c r="B29" s="584" t="s">
        <v>285</v>
      </c>
      <c r="C29" s="580" t="s">
        <v>2682</v>
      </c>
      <c r="D29" s="584" t="s">
        <v>750</v>
      </c>
      <c r="E29" s="584" t="s">
        <v>323</v>
      </c>
      <c r="F29" s="580" t="s">
        <v>4449</v>
      </c>
      <c r="G29" s="580" t="s">
        <v>4372</v>
      </c>
      <c r="H29" s="580" t="s">
        <v>4444</v>
      </c>
      <c r="I29" s="585" t="s">
        <v>4448</v>
      </c>
      <c r="J29" s="582">
        <v>1080</v>
      </c>
      <c r="K29" s="581"/>
      <c r="L29" s="580"/>
    </row>
    <row r="30" spans="1:12" s="637" customFormat="1" ht="25.5" x14ac:dyDescent="0.25">
      <c r="A30" s="584">
        <f t="shared" si="0"/>
        <v>28</v>
      </c>
      <c r="B30" s="584" t="s">
        <v>285</v>
      </c>
      <c r="C30" s="580" t="s">
        <v>2682</v>
      </c>
      <c r="D30" s="584" t="s">
        <v>750</v>
      </c>
      <c r="E30" s="584" t="s">
        <v>323</v>
      </c>
      <c r="F30" s="580" t="s">
        <v>4447</v>
      </c>
      <c r="G30" s="580" t="s">
        <v>4372</v>
      </c>
      <c r="H30" s="580" t="s">
        <v>4444</v>
      </c>
      <c r="I30" s="585" t="s">
        <v>4446</v>
      </c>
      <c r="J30" s="582">
        <v>1080</v>
      </c>
      <c r="K30" s="581"/>
      <c r="L30" s="580"/>
    </row>
    <row r="31" spans="1:12" s="637" customFormat="1" ht="25.5" x14ac:dyDescent="0.25">
      <c r="A31" s="584">
        <f t="shared" si="0"/>
        <v>29</v>
      </c>
      <c r="B31" s="584" t="s">
        <v>285</v>
      </c>
      <c r="C31" s="580" t="s">
        <v>2682</v>
      </c>
      <c r="D31" s="584" t="s">
        <v>750</v>
      </c>
      <c r="E31" s="584" t="s">
        <v>323</v>
      </c>
      <c r="F31" s="580" t="s">
        <v>4445</v>
      </c>
      <c r="G31" s="580" t="s">
        <v>4372</v>
      </c>
      <c r="H31" s="580" t="s">
        <v>4444</v>
      </c>
      <c r="I31" s="585" t="s">
        <v>4443</v>
      </c>
      <c r="J31" s="582">
        <v>1080</v>
      </c>
      <c r="K31" s="581"/>
      <c r="L31" s="580"/>
    </row>
    <row r="32" spans="1:12" s="637" customFormat="1" ht="38.25" x14ac:dyDescent="0.25">
      <c r="A32" s="584">
        <f t="shared" si="0"/>
        <v>30</v>
      </c>
      <c r="B32" s="584" t="s">
        <v>285</v>
      </c>
      <c r="C32" s="580" t="s">
        <v>4309</v>
      </c>
      <c r="D32" s="584" t="s">
        <v>750</v>
      </c>
      <c r="E32" s="584" t="s">
        <v>323</v>
      </c>
      <c r="F32" s="580" t="s">
        <v>4442</v>
      </c>
      <c r="G32" s="580" t="s">
        <v>4179</v>
      </c>
      <c r="H32" s="580" t="s">
        <v>4441</v>
      </c>
      <c r="I32" s="585" t="s">
        <v>4440</v>
      </c>
      <c r="J32" s="582">
        <v>522</v>
      </c>
      <c r="K32" s="581"/>
      <c r="L32" s="580"/>
    </row>
    <row r="33" spans="1:12" s="637" customFormat="1" ht="25.5" x14ac:dyDescent="0.25">
      <c r="A33" s="584">
        <f t="shared" si="0"/>
        <v>31</v>
      </c>
      <c r="B33" s="584" t="s">
        <v>285</v>
      </c>
      <c r="C33" s="580" t="s">
        <v>2682</v>
      </c>
      <c r="D33" s="584" t="s">
        <v>750</v>
      </c>
      <c r="E33" s="584" t="s">
        <v>323</v>
      </c>
      <c r="F33" s="580" t="s">
        <v>4439</v>
      </c>
      <c r="G33" s="580" t="s">
        <v>4372</v>
      </c>
      <c r="H33" s="580" t="s">
        <v>4332</v>
      </c>
      <c r="I33" s="585">
        <v>42376</v>
      </c>
      <c r="J33" s="582">
        <v>1080</v>
      </c>
      <c r="K33" s="581"/>
      <c r="L33" s="580"/>
    </row>
    <row r="34" spans="1:12" s="637" customFormat="1" ht="25.5" x14ac:dyDescent="0.25">
      <c r="A34" s="584">
        <f t="shared" si="0"/>
        <v>32</v>
      </c>
      <c r="B34" s="584" t="s">
        <v>285</v>
      </c>
      <c r="C34" s="580" t="s">
        <v>2682</v>
      </c>
      <c r="D34" s="584" t="s">
        <v>750</v>
      </c>
      <c r="E34" s="584" t="s">
        <v>323</v>
      </c>
      <c r="F34" s="580" t="s">
        <v>4438</v>
      </c>
      <c r="G34" s="580" t="s">
        <v>4372</v>
      </c>
      <c r="H34" s="580" t="s">
        <v>4332</v>
      </c>
      <c r="I34" s="585">
        <v>42376</v>
      </c>
      <c r="J34" s="582">
        <v>1080</v>
      </c>
      <c r="K34" s="581"/>
      <c r="L34" s="580"/>
    </row>
    <row r="35" spans="1:12" s="637" customFormat="1" ht="25.5" x14ac:dyDescent="0.25">
      <c r="A35" s="584">
        <f t="shared" si="0"/>
        <v>33</v>
      </c>
      <c r="B35" s="584" t="s">
        <v>285</v>
      </c>
      <c r="C35" s="580" t="s">
        <v>2682</v>
      </c>
      <c r="D35" s="584" t="s">
        <v>750</v>
      </c>
      <c r="E35" s="584" t="s">
        <v>323</v>
      </c>
      <c r="F35" s="580" t="s">
        <v>4437</v>
      </c>
      <c r="G35" s="580" t="s">
        <v>4372</v>
      </c>
      <c r="H35" s="580" t="s">
        <v>4304</v>
      </c>
      <c r="I35" s="585">
        <v>42374</v>
      </c>
      <c r="J35" s="582">
        <v>1080</v>
      </c>
      <c r="K35" s="581"/>
      <c r="L35" s="580"/>
    </row>
    <row r="36" spans="1:12" s="637" customFormat="1" ht="25.5" x14ac:dyDescent="0.25">
      <c r="A36" s="584">
        <f t="shared" si="0"/>
        <v>34</v>
      </c>
      <c r="B36" s="584" t="s">
        <v>285</v>
      </c>
      <c r="C36" s="580" t="s">
        <v>2682</v>
      </c>
      <c r="D36" s="584" t="s">
        <v>750</v>
      </c>
      <c r="E36" s="584" t="s">
        <v>323</v>
      </c>
      <c r="F36" s="580" t="s">
        <v>4436</v>
      </c>
      <c r="G36" s="580" t="s">
        <v>4372</v>
      </c>
      <c r="H36" s="580" t="s">
        <v>4428</v>
      </c>
      <c r="I36" s="585">
        <v>42373</v>
      </c>
      <c r="J36" s="582">
        <v>1080</v>
      </c>
      <c r="K36" s="581"/>
      <c r="L36" s="580"/>
    </row>
    <row r="37" spans="1:12" s="637" customFormat="1" ht="25.5" x14ac:dyDescent="0.25">
      <c r="A37" s="584">
        <f t="shared" si="0"/>
        <v>35</v>
      </c>
      <c r="B37" s="584" t="s">
        <v>285</v>
      </c>
      <c r="C37" s="580" t="s">
        <v>2682</v>
      </c>
      <c r="D37" s="584" t="s">
        <v>750</v>
      </c>
      <c r="E37" s="584" t="s">
        <v>323</v>
      </c>
      <c r="F37" s="580" t="s">
        <v>4435</v>
      </c>
      <c r="G37" s="580" t="s">
        <v>4372</v>
      </c>
      <c r="H37" s="580" t="s">
        <v>4428</v>
      </c>
      <c r="I37" s="585">
        <v>42376</v>
      </c>
      <c r="J37" s="582">
        <v>1080</v>
      </c>
      <c r="K37" s="581"/>
      <c r="L37" s="580"/>
    </row>
    <row r="38" spans="1:12" s="637" customFormat="1" ht="25.5" x14ac:dyDescent="0.25">
      <c r="A38" s="584">
        <f t="shared" si="0"/>
        <v>36</v>
      </c>
      <c r="B38" s="584" t="s">
        <v>285</v>
      </c>
      <c r="C38" s="580" t="s">
        <v>2682</v>
      </c>
      <c r="D38" s="584" t="s">
        <v>750</v>
      </c>
      <c r="E38" s="584" t="s">
        <v>323</v>
      </c>
      <c r="F38" s="580" t="s">
        <v>4434</v>
      </c>
      <c r="G38" s="580" t="s">
        <v>4372</v>
      </c>
      <c r="H38" s="580" t="s">
        <v>4332</v>
      </c>
      <c r="I38" s="585">
        <v>42373</v>
      </c>
      <c r="J38" s="582">
        <v>1080</v>
      </c>
      <c r="K38" s="581"/>
      <c r="L38" s="580"/>
    </row>
    <row r="39" spans="1:12" s="637" customFormat="1" ht="25.5" x14ac:dyDescent="0.25">
      <c r="A39" s="584">
        <f t="shared" si="0"/>
        <v>37</v>
      </c>
      <c r="B39" s="584" t="s">
        <v>285</v>
      </c>
      <c r="C39" s="580" t="s">
        <v>2682</v>
      </c>
      <c r="D39" s="584" t="s">
        <v>750</v>
      </c>
      <c r="E39" s="584" t="s">
        <v>323</v>
      </c>
      <c r="F39" s="580" t="s">
        <v>4433</v>
      </c>
      <c r="G39" s="580" t="s">
        <v>4372</v>
      </c>
      <c r="H39" s="580" t="s">
        <v>4332</v>
      </c>
      <c r="I39" s="585">
        <v>42374</v>
      </c>
      <c r="J39" s="582">
        <v>1080</v>
      </c>
      <c r="K39" s="581"/>
      <c r="L39" s="580"/>
    </row>
    <row r="40" spans="1:12" s="637" customFormat="1" ht="25.5" x14ac:dyDescent="0.25">
      <c r="A40" s="584">
        <f t="shared" si="0"/>
        <v>38</v>
      </c>
      <c r="B40" s="584" t="s">
        <v>285</v>
      </c>
      <c r="C40" s="580" t="s">
        <v>2682</v>
      </c>
      <c r="D40" s="584" t="s">
        <v>750</v>
      </c>
      <c r="E40" s="584" t="s">
        <v>323</v>
      </c>
      <c r="F40" s="580" t="s">
        <v>4432</v>
      </c>
      <c r="G40" s="580" t="s">
        <v>4372</v>
      </c>
      <c r="H40" s="580" t="s">
        <v>4428</v>
      </c>
      <c r="I40" s="585">
        <v>42376</v>
      </c>
      <c r="J40" s="582">
        <v>1080</v>
      </c>
      <c r="K40" s="581"/>
      <c r="L40" s="580"/>
    </row>
    <row r="41" spans="1:12" s="637" customFormat="1" ht="25.5" x14ac:dyDescent="0.25">
      <c r="A41" s="584">
        <f t="shared" si="0"/>
        <v>39</v>
      </c>
      <c r="B41" s="584" t="s">
        <v>285</v>
      </c>
      <c r="C41" s="580" t="s">
        <v>2682</v>
      </c>
      <c r="D41" s="584" t="s">
        <v>750</v>
      </c>
      <c r="E41" s="584" t="s">
        <v>323</v>
      </c>
      <c r="F41" s="580" t="s">
        <v>4431</v>
      </c>
      <c r="G41" s="580" t="s">
        <v>4372</v>
      </c>
      <c r="H41" s="580" t="s">
        <v>4332</v>
      </c>
      <c r="I41" s="585">
        <v>42376</v>
      </c>
      <c r="J41" s="582">
        <v>1080</v>
      </c>
      <c r="K41" s="581"/>
      <c r="L41" s="580"/>
    </row>
    <row r="42" spans="1:12" s="637" customFormat="1" ht="25.5" x14ac:dyDescent="0.25">
      <c r="A42" s="584">
        <f t="shared" si="0"/>
        <v>40</v>
      </c>
      <c r="B42" s="584" t="s">
        <v>285</v>
      </c>
      <c r="C42" s="580" t="s">
        <v>2682</v>
      </c>
      <c r="D42" s="584" t="s">
        <v>750</v>
      </c>
      <c r="E42" s="584" t="s">
        <v>323</v>
      </c>
      <c r="F42" s="580" t="s">
        <v>4430</v>
      </c>
      <c r="G42" s="580" t="s">
        <v>4372</v>
      </c>
      <c r="H42" s="580" t="s">
        <v>4332</v>
      </c>
      <c r="I42" s="585">
        <v>42374</v>
      </c>
      <c r="J42" s="582">
        <v>1080</v>
      </c>
      <c r="K42" s="581"/>
      <c r="L42" s="580"/>
    </row>
    <row r="43" spans="1:12" s="637" customFormat="1" ht="25.5" x14ac:dyDescent="0.25">
      <c r="A43" s="584">
        <f t="shared" si="0"/>
        <v>41</v>
      </c>
      <c r="B43" s="584" t="s">
        <v>285</v>
      </c>
      <c r="C43" s="580" t="s">
        <v>2682</v>
      </c>
      <c r="D43" s="584" t="s">
        <v>750</v>
      </c>
      <c r="E43" s="584" t="s">
        <v>323</v>
      </c>
      <c r="F43" s="580" t="s">
        <v>4429</v>
      </c>
      <c r="G43" s="580" t="s">
        <v>4372</v>
      </c>
      <c r="H43" s="580" t="s">
        <v>4428</v>
      </c>
      <c r="I43" s="585">
        <v>42373</v>
      </c>
      <c r="J43" s="582">
        <v>1080</v>
      </c>
      <c r="K43" s="581"/>
      <c r="L43" s="580"/>
    </row>
    <row r="44" spans="1:12" s="637" customFormat="1" ht="25.5" x14ac:dyDescent="0.25">
      <c r="A44" s="584">
        <f t="shared" si="0"/>
        <v>42</v>
      </c>
      <c r="B44" s="584" t="s">
        <v>285</v>
      </c>
      <c r="C44" s="580" t="s">
        <v>4399</v>
      </c>
      <c r="D44" s="584" t="s">
        <v>750</v>
      </c>
      <c r="E44" s="584" t="s">
        <v>323</v>
      </c>
      <c r="F44" s="580" t="s">
        <v>4427</v>
      </c>
      <c r="G44" s="580" t="s">
        <v>4372</v>
      </c>
      <c r="H44" s="580" t="s">
        <v>4426</v>
      </c>
      <c r="I44" s="585">
        <v>42384</v>
      </c>
      <c r="J44" s="582">
        <v>11880</v>
      </c>
      <c r="K44" s="581"/>
      <c r="L44" s="580"/>
    </row>
    <row r="45" spans="1:12" s="637" customFormat="1" ht="38.25" x14ac:dyDescent="0.25">
      <c r="A45" s="584">
        <f t="shared" si="0"/>
        <v>43</v>
      </c>
      <c r="B45" s="584" t="s">
        <v>285</v>
      </c>
      <c r="C45" s="580" t="s">
        <v>4425</v>
      </c>
      <c r="D45" s="584" t="s">
        <v>750</v>
      </c>
      <c r="E45" s="584" t="s">
        <v>323</v>
      </c>
      <c r="F45" s="580" t="s">
        <v>4424</v>
      </c>
      <c r="G45" s="580" t="s">
        <v>4203</v>
      </c>
      <c r="H45" s="580" t="s">
        <v>4423</v>
      </c>
      <c r="I45" s="585">
        <v>42384</v>
      </c>
      <c r="J45" s="582">
        <v>7800</v>
      </c>
      <c r="K45" s="581"/>
      <c r="L45" s="580"/>
    </row>
    <row r="46" spans="1:12" s="637" customFormat="1" ht="38.25" x14ac:dyDescent="0.25">
      <c r="A46" s="584">
        <f t="shared" si="0"/>
        <v>44</v>
      </c>
      <c r="B46" s="584" t="s">
        <v>285</v>
      </c>
      <c r="C46" s="580" t="s">
        <v>4422</v>
      </c>
      <c r="D46" s="584" t="s">
        <v>750</v>
      </c>
      <c r="E46" s="584" t="s">
        <v>323</v>
      </c>
      <c r="F46" s="580" t="s">
        <v>4421</v>
      </c>
      <c r="G46" s="580" t="s">
        <v>4179</v>
      </c>
      <c r="H46" s="580" t="s">
        <v>4420</v>
      </c>
      <c r="I46" s="585">
        <v>42379</v>
      </c>
      <c r="J46" s="582">
        <v>714</v>
      </c>
      <c r="K46" s="581"/>
      <c r="L46" s="580"/>
    </row>
    <row r="47" spans="1:12" s="637" customFormat="1" ht="25.5" x14ac:dyDescent="0.25">
      <c r="A47" s="584">
        <f t="shared" si="0"/>
        <v>45</v>
      </c>
      <c r="B47" s="584" t="s">
        <v>285</v>
      </c>
      <c r="C47" s="580" t="s">
        <v>4214</v>
      </c>
      <c r="D47" s="584" t="s">
        <v>750</v>
      </c>
      <c r="E47" s="584" t="s">
        <v>323</v>
      </c>
      <c r="F47" s="580" t="s">
        <v>4419</v>
      </c>
      <c r="G47" s="580" t="s">
        <v>4418</v>
      </c>
      <c r="H47" s="580" t="s">
        <v>4417</v>
      </c>
      <c r="I47" s="585">
        <v>42412</v>
      </c>
      <c r="J47" s="582">
        <v>1486</v>
      </c>
      <c r="K47" s="581"/>
      <c r="L47" s="580"/>
    </row>
    <row r="48" spans="1:12" s="637" customFormat="1" ht="25.5" x14ac:dyDescent="0.25">
      <c r="A48" s="584">
        <f t="shared" si="0"/>
        <v>46</v>
      </c>
      <c r="B48" s="584" t="s">
        <v>285</v>
      </c>
      <c r="C48" s="580" t="s">
        <v>4416</v>
      </c>
      <c r="D48" s="584" t="s">
        <v>750</v>
      </c>
      <c r="E48" s="584" t="s">
        <v>323</v>
      </c>
      <c r="F48" s="580" t="s">
        <v>4415</v>
      </c>
      <c r="G48" s="580" t="s">
        <v>4186</v>
      </c>
      <c r="H48" s="580" t="s">
        <v>4414</v>
      </c>
      <c r="I48" s="585">
        <v>42389</v>
      </c>
      <c r="J48" s="582">
        <v>1200</v>
      </c>
      <c r="K48" s="581"/>
      <c r="L48" s="580"/>
    </row>
    <row r="49" spans="1:12" s="637" customFormat="1" ht="25.5" x14ac:dyDescent="0.25">
      <c r="A49" s="584">
        <f t="shared" si="0"/>
        <v>47</v>
      </c>
      <c r="B49" s="584" t="s">
        <v>285</v>
      </c>
      <c r="C49" s="580" t="s">
        <v>4413</v>
      </c>
      <c r="D49" s="584" t="s">
        <v>750</v>
      </c>
      <c r="E49" s="584" t="s">
        <v>323</v>
      </c>
      <c r="F49" s="580" t="s">
        <v>4412</v>
      </c>
      <c r="G49" s="580" t="s">
        <v>4411</v>
      </c>
      <c r="H49" s="580" t="s">
        <v>4304</v>
      </c>
      <c r="I49" s="585">
        <v>42399</v>
      </c>
      <c r="J49" s="582">
        <v>1656</v>
      </c>
      <c r="K49" s="581"/>
      <c r="L49" s="580"/>
    </row>
    <row r="50" spans="1:12" s="637" customFormat="1" ht="25.5" x14ac:dyDescent="0.25">
      <c r="A50" s="584">
        <f t="shared" si="0"/>
        <v>48</v>
      </c>
      <c r="B50" s="584" t="s">
        <v>285</v>
      </c>
      <c r="C50" s="580" t="s">
        <v>2720</v>
      </c>
      <c r="D50" s="584" t="s">
        <v>750</v>
      </c>
      <c r="E50" s="584" t="s">
        <v>323</v>
      </c>
      <c r="F50" s="580" t="s">
        <v>4410</v>
      </c>
      <c r="G50" s="580" t="s">
        <v>4409</v>
      </c>
      <c r="H50" s="580" t="s">
        <v>4408</v>
      </c>
      <c r="I50" s="585">
        <v>42384</v>
      </c>
      <c r="J50" s="582">
        <v>3120</v>
      </c>
      <c r="K50" s="581"/>
      <c r="L50" s="580"/>
    </row>
    <row r="51" spans="1:12" s="637" customFormat="1" ht="25.5" x14ac:dyDescent="0.25">
      <c r="A51" s="584">
        <f t="shared" si="0"/>
        <v>49</v>
      </c>
      <c r="B51" s="584" t="s">
        <v>285</v>
      </c>
      <c r="C51" s="580" t="s">
        <v>4407</v>
      </c>
      <c r="D51" s="584" t="s">
        <v>750</v>
      </c>
      <c r="E51" s="584" t="s">
        <v>323</v>
      </c>
      <c r="F51" s="580" t="s">
        <v>4406</v>
      </c>
      <c r="G51" s="580" t="s">
        <v>2923</v>
      </c>
      <c r="H51" s="580" t="s">
        <v>4405</v>
      </c>
      <c r="I51" s="585">
        <v>42438</v>
      </c>
      <c r="J51" s="582">
        <v>1315</v>
      </c>
      <c r="K51" s="581"/>
      <c r="L51" s="580"/>
    </row>
    <row r="52" spans="1:12" s="637" customFormat="1" ht="25.5" x14ac:dyDescent="0.25">
      <c r="A52" s="584">
        <f t="shared" si="0"/>
        <v>50</v>
      </c>
      <c r="B52" s="584" t="s">
        <v>285</v>
      </c>
      <c r="C52" s="580" t="s">
        <v>4404</v>
      </c>
      <c r="D52" s="584" t="s">
        <v>750</v>
      </c>
      <c r="E52" s="584" t="s">
        <v>323</v>
      </c>
      <c r="F52" s="580" t="s">
        <v>4403</v>
      </c>
      <c r="G52" s="580" t="s">
        <v>4402</v>
      </c>
      <c r="H52" s="580" t="s">
        <v>4401</v>
      </c>
      <c r="I52" s="585">
        <v>42391</v>
      </c>
      <c r="J52" s="582">
        <v>56.94</v>
      </c>
      <c r="K52" s="581"/>
      <c r="L52" s="580"/>
    </row>
    <row r="53" spans="1:12" s="637" customFormat="1" ht="25.5" x14ac:dyDescent="0.25">
      <c r="A53" s="584">
        <f t="shared" si="0"/>
        <v>51</v>
      </c>
      <c r="B53" s="584" t="s">
        <v>285</v>
      </c>
      <c r="C53" s="580" t="s">
        <v>2682</v>
      </c>
      <c r="D53" s="584" t="s">
        <v>750</v>
      </c>
      <c r="E53" s="584" t="s">
        <v>323</v>
      </c>
      <c r="F53" s="580" t="s">
        <v>4400</v>
      </c>
      <c r="G53" s="580" t="s">
        <v>4203</v>
      </c>
      <c r="H53" s="580" t="s">
        <v>4209</v>
      </c>
      <c r="I53" s="585">
        <v>42426</v>
      </c>
      <c r="J53" s="582">
        <v>22200</v>
      </c>
      <c r="K53" s="581"/>
      <c r="L53" s="580"/>
    </row>
    <row r="54" spans="1:12" s="637" customFormat="1" ht="25.5" x14ac:dyDescent="0.25">
      <c r="A54" s="584">
        <f t="shared" si="0"/>
        <v>52</v>
      </c>
      <c r="B54" s="584" t="s">
        <v>285</v>
      </c>
      <c r="C54" s="580" t="s">
        <v>4399</v>
      </c>
      <c r="D54" s="584" t="s">
        <v>750</v>
      </c>
      <c r="E54" s="584" t="s">
        <v>323</v>
      </c>
      <c r="F54" s="580" t="s">
        <v>4398</v>
      </c>
      <c r="G54" s="580" t="s">
        <v>4203</v>
      </c>
      <c r="H54" s="580" t="s">
        <v>4397</v>
      </c>
      <c r="I54" s="585">
        <v>42422</v>
      </c>
      <c r="J54" s="582">
        <v>11760</v>
      </c>
      <c r="K54" s="581"/>
      <c r="L54" s="580"/>
    </row>
    <row r="55" spans="1:12" s="637" customFormat="1" ht="25.5" x14ac:dyDescent="0.25">
      <c r="A55" s="584">
        <f t="shared" si="0"/>
        <v>53</v>
      </c>
      <c r="B55" s="584" t="s">
        <v>285</v>
      </c>
      <c r="C55" s="580" t="s">
        <v>4396</v>
      </c>
      <c r="D55" s="584" t="s">
        <v>750</v>
      </c>
      <c r="E55" s="584" t="s">
        <v>323</v>
      </c>
      <c r="F55" s="580" t="s">
        <v>4395</v>
      </c>
      <c r="G55" s="580" t="s">
        <v>4186</v>
      </c>
      <c r="H55" s="580" t="s">
        <v>4394</v>
      </c>
      <c r="I55" s="585">
        <v>42476</v>
      </c>
      <c r="J55" s="582">
        <v>1800</v>
      </c>
      <c r="K55" s="581"/>
      <c r="L55" s="580"/>
    </row>
    <row r="56" spans="1:12" s="637" customFormat="1" ht="25.5" x14ac:dyDescent="0.25">
      <c r="A56" s="584">
        <f t="shared" si="0"/>
        <v>54</v>
      </c>
      <c r="B56" s="584" t="s">
        <v>285</v>
      </c>
      <c r="C56" s="580" t="s">
        <v>2682</v>
      </c>
      <c r="D56" s="584" t="s">
        <v>750</v>
      </c>
      <c r="E56" s="584" t="s">
        <v>323</v>
      </c>
      <c r="F56" s="580" t="s">
        <v>4393</v>
      </c>
      <c r="G56" s="580" t="s">
        <v>4203</v>
      </c>
      <c r="H56" s="580" t="s">
        <v>4392</v>
      </c>
      <c r="I56" s="585">
        <v>42417</v>
      </c>
      <c r="J56" s="582">
        <v>12960</v>
      </c>
      <c r="K56" s="581"/>
      <c r="L56" s="580"/>
    </row>
    <row r="57" spans="1:12" s="637" customFormat="1" ht="25.5" x14ac:dyDescent="0.25">
      <c r="A57" s="584">
        <f t="shared" si="0"/>
        <v>55</v>
      </c>
      <c r="B57" s="584" t="s">
        <v>285</v>
      </c>
      <c r="C57" s="580" t="s">
        <v>4228</v>
      </c>
      <c r="D57" s="584" t="s">
        <v>750</v>
      </c>
      <c r="E57" s="584" t="s">
        <v>323</v>
      </c>
      <c r="F57" s="580" t="s">
        <v>4391</v>
      </c>
      <c r="G57" s="580" t="s">
        <v>4216</v>
      </c>
      <c r="H57" s="580" t="s">
        <v>4390</v>
      </c>
      <c r="I57" s="585">
        <v>42610</v>
      </c>
      <c r="J57" s="582">
        <v>330</v>
      </c>
      <c r="K57" s="581"/>
      <c r="L57" s="580"/>
    </row>
    <row r="58" spans="1:12" s="637" customFormat="1" ht="25.5" x14ac:dyDescent="0.25">
      <c r="A58" s="584">
        <f t="shared" si="0"/>
        <v>56</v>
      </c>
      <c r="B58" s="584" t="s">
        <v>285</v>
      </c>
      <c r="C58" s="580" t="s">
        <v>4228</v>
      </c>
      <c r="D58" s="584" t="s">
        <v>750</v>
      </c>
      <c r="E58" s="584" t="s">
        <v>323</v>
      </c>
      <c r="F58" s="580" t="s">
        <v>4389</v>
      </c>
      <c r="G58" s="580" t="s">
        <v>4216</v>
      </c>
      <c r="H58" s="580" t="s">
        <v>4388</v>
      </c>
      <c r="I58" s="585">
        <v>42485</v>
      </c>
      <c r="J58" s="582">
        <v>384</v>
      </c>
      <c r="K58" s="581"/>
      <c r="L58" s="580"/>
    </row>
    <row r="59" spans="1:12" s="637" customFormat="1" ht="25.5" x14ac:dyDescent="0.25">
      <c r="A59" s="584">
        <f t="shared" si="0"/>
        <v>57</v>
      </c>
      <c r="B59" s="584" t="s">
        <v>285</v>
      </c>
      <c r="C59" s="580" t="s">
        <v>4228</v>
      </c>
      <c r="D59" s="584" t="s">
        <v>750</v>
      </c>
      <c r="E59" s="584" t="s">
        <v>323</v>
      </c>
      <c r="F59" s="580" t="s">
        <v>4387</v>
      </c>
      <c r="G59" s="580" t="s">
        <v>4216</v>
      </c>
      <c r="H59" s="580" t="s">
        <v>4382</v>
      </c>
      <c r="I59" s="585" t="s">
        <v>4386</v>
      </c>
      <c r="J59" s="582">
        <v>480</v>
      </c>
      <c r="K59" s="581"/>
      <c r="L59" s="580"/>
    </row>
    <row r="60" spans="1:12" s="637" customFormat="1" ht="25.5" x14ac:dyDescent="0.25">
      <c r="A60" s="584">
        <f t="shared" si="0"/>
        <v>58</v>
      </c>
      <c r="B60" s="584" t="s">
        <v>285</v>
      </c>
      <c r="C60" s="580" t="s">
        <v>4228</v>
      </c>
      <c r="D60" s="584" t="s">
        <v>750</v>
      </c>
      <c r="E60" s="584" t="s">
        <v>323</v>
      </c>
      <c r="F60" s="580" t="s">
        <v>4385</v>
      </c>
      <c r="G60" s="580" t="s">
        <v>4216</v>
      </c>
      <c r="H60" s="580" t="s">
        <v>4382</v>
      </c>
      <c r="I60" s="585" t="s">
        <v>4384</v>
      </c>
      <c r="J60" s="582">
        <v>336</v>
      </c>
      <c r="K60" s="581"/>
      <c r="L60" s="580"/>
    </row>
    <row r="61" spans="1:12" s="637" customFormat="1" ht="25.5" x14ac:dyDescent="0.25">
      <c r="A61" s="584">
        <f t="shared" si="0"/>
        <v>59</v>
      </c>
      <c r="B61" s="584" t="s">
        <v>285</v>
      </c>
      <c r="C61" s="580" t="s">
        <v>4228</v>
      </c>
      <c r="D61" s="584" t="s">
        <v>750</v>
      </c>
      <c r="E61" s="584" t="s">
        <v>323</v>
      </c>
      <c r="F61" s="580" t="s">
        <v>4383</v>
      </c>
      <c r="G61" s="580" t="s">
        <v>4216</v>
      </c>
      <c r="H61" s="580" t="s">
        <v>4382</v>
      </c>
      <c r="I61" s="585" t="s">
        <v>4381</v>
      </c>
      <c r="J61" s="582">
        <v>288</v>
      </c>
      <c r="K61" s="581"/>
      <c r="L61" s="580"/>
    </row>
    <row r="62" spans="1:12" s="637" customFormat="1" ht="25.5" x14ac:dyDescent="0.25">
      <c r="A62" s="584">
        <f t="shared" si="0"/>
        <v>60</v>
      </c>
      <c r="B62" s="584" t="s">
        <v>285</v>
      </c>
      <c r="C62" s="580" t="s">
        <v>4342</v>
      </c>
      <c r="D62" s="584" t="s">
        <v>750</v>
      </c>
      <c r="E62" s="584" t="s">
        <v>323</v>
      </c>
      <c r="F62" s="580" t="s">
        <v>4380</v>
      </c>
      <c r="G62" s="580" t="s">
        <v>2923</v>
      </c>
      <c r="H62" s="580" t="s">
        <v>4379</v>
      </c>
      <c r="I62" s="585">
        <v>42394</v>
      </c>
      <c r="J62" s="582">
        <v>1140</v>
      </c>
      <c r="K62" s="581"/>
      <c r="L62" s="580"/>
    </row>
    <row r="63" spans="1:12" s="637" customFormat="1" ht="38.25" x14ac:dyDescent="0.25">
      <c r="A63" s="584">
        <f t="shared" si="0"/>
        <v>61</v>
      </c>
      <c r="B63" s="584" t="s">
        <v>285</v>
      </c>
      <c r="C63" s="580" t="s">
        <v>4378</v>
      </c>
      <c r="D63" s="584" t="s">
        <v>750</v>
      </c>
      <c r="E63" s="584" t="s">
        <v>323</v>
      </c>
      <c r="F63" s="580" t="s">
        <v>4377</v>
      </c>
      <c r="G63" s="580" t="s">
        <v>4179</v>
      </c>
      <c r="H63" s="580" t="s">
        <v>4376</v>
      </c>
      <c r="I63" s="585" t="s">
        <v>4375</v>
      </c>
      <c r="J63" s="582">
        <v>1935.6</v>
      </c>
      <c r="K63" s="581"/>
      <c r="L63" s="580"/>
    </row>
    <row r="64" spans="1:12" s="637" customFormat="1" ht="25.5" x14ac:dyDescent="0.25">
      <c r="A64" s="584">
        <f t="shared" si="0"/>
        <v>62</v>
      </c>
      <c r="B64" s="584" t="s">
        <v>285</v>
      </c>
      <c r="C64" s="580" t="s">
        <v>4374</v>
      </c>
      <c r="D64" s="584" t="s">
        <v>750</v>
      </c>
      <c r="E64" s="584" t="s">
        <v>323</v>
      </c>
      <c r="F64" s="580" t="s">
        <v>4373</v>
      </c>
      <c r="G64" s="580" t="s">
        <v>4372</v>
      </c>
      <c r="H64" s="580" t="s">
        <v>4209</v>
      </c>
      <c r="I64" s="585" t="s">
        <v>4371</v>
      </c>
      <c r="J64" s="582">
        <v>181.85</v>
      </c>
      <c r="K64" s="581"/>
      <c r="L64" s="580"/>
    </row>
    <row r="65" spans="1:12" s="637" customFormat="1" ht="25.5" x14ac:dyDescent="0.25">
      <c r="A65" s="584">
        <f t="shared" si="0"/>
        <v>63</v>
      </c>
      <c r="B65" s="584" t="s">
        <v>285</v>
      </c>
      <c r="C65" s="580" t="s">
        <v>4228</v>
      </c>
      <c r="D65" s="584" t="s">
        <v>750</v>
      </c>
      <c r="E65" s="584" t="s">
        <v>323</v>
      </c>
      <c r="F65" s="580" t="s">
        <v>4370</v>
      </c>
      <c r="G65" s="580" t="s">
        <v>4216</v>
      </c>
      <c r="H65" s="580" t="s">
        <v>4369</v>
      </c>
      <c r="I65" s="585" t="s">
        <v>4368</v>
      </c>
      <c r="J65" s="582">
        <v>240</v>
      </c>
      <c r="K65" s="581"/>
      <c r="L65" s="580"/>
    </row>
    <row r="66" spans="1:12" s="637" customFormat="1" ht="25.5" x14ac:dyDescent="0.25">
      <c r="A66" s="584">
        <f t="shared" si="0"/>
        <v>64</v>
      </c>
      <c r="B66" s="584" t="s">
        <v>285</v>
      </c>
      <c r="C66" s="580" t="s">
        <v>4367</v>
      </c>
      <c r="D66" s="584" t="s">
        <v>750</v>
      </c>
      <c r="E66" s="584" t="s">
        <v>323</v>
      </c>
      <c r="F66" s="580" t="s">
        <v>4366</v>
      </c>
      <c r="G66" s="580" t="s">
        <v>4365</v>
      </c>
      <c r="H66" s="580" t="s">
        <v>4364</v>
      </c>
      <c r="I66" s="585">
        <v>42489</v>
      </c>
      <c r="J66" s="582">
        <v>3000</v>
      </c>
      <c r="K66" s="581"/>
      <c r="L66" s="580"/>
    </row>
    <row r="67" spans="1:12" s="637" customFormat="1" ht="25.5" x14ac:dyDescent="0.25">
      <c r="A67" s="584">
        <f t="shared" si="0"/>
        <v>65</v>
      </c>
      <c r="B67" s="584" t="s">
        <v>285</v>
      </c>
      <c r="C67" s="580" t="s">
        <v>4214</v>
      </c>
      <c r="D67" s="584" t="s">
        <v>750</v>
      </c>
      <c r="E67" s="584" t="s">
        <v>323</v>
      </c>
      <c r="F67" s="580" t="s">
        <v>4293</v>
      </c>
      <c r="G67" s="580" t="s">
        <v>4292</v>
      </c>
      <c r="H67" s="580" t="s">
        <v>4363</v>
      </c>
      <c r="I67" s="585">
        <v>42541</v>
      </c>
      <c r="J67" s="582">
        <v>240</v>
      </c>
      <c r="K67" s="581"/>
      <c r="L67" s="580"/>
    </row>
    <row r="68" spans="1:12" s="637" customFormat="1" ht="38.25" x14ac:dyDescent="0.25">
      <c r="A68" s="584">
        <f t="shared" ref="A68:A131" si="1">A67+1</f>
        <v>66</v>
      </c>
      <c r="B68" s="584" t="s">
        <v>285</v>
      </c>
      <c r="C68" s="580" t="s">
        <v>4362</v>
      </c>
      <c r="D68" s="584" t="s">
        <v>750</v>
      </c>
      <c r="E68" s="584" t="s">
        <v>323</v>
      </c>
      <c r="F68" s="580" t="s">
        <v>4361</v>
      </c>
      <c r="G68" s="580" t="s">
        <v>4179</v>
      </c>
      <c r="H68" s="580" t="s">
        <v>4360</v>
      </c>
      <c r="I68" s="585">
        <v>42699</v>
      </c>
      <c r="J68" s="582">
        <v>129.6</v>
      </c>
      <c r="K68" s="581"/>
      <c r="L68" s="580"/>
    </row>
    <row r="69" spans="1:12" s="637" customFormat="1" ht="25.5" x14ac:dyDescent="0.25">
      <c r="A69" s="584">
        <f t="shared" si="1"/>
        <v>67</v>
      </c>
      <c r="B69" s="584" t="s">
        <v>285</v>
      </c>
      <c r="C69" s="580" t="s">
        <v>4225</v>
      </c>
      <c r="D69" s="584" t="s">
        <v>750</v>
      </c>
      <c r="E69" s="584" t="s">
        <v>323</v>
      </c>
      <c r="F69" s="580" t="s">
        <v>4359</v>
      </c>
      <c r="G69" s="580" t="s">
        <v>2929</v>
      </c>
      <c r="H69" s="580" t="s">
        <v>4358</v>
      </c>
      <c r="I69" s="585">
        <v>42495</v>
      </c>
      <c r="J69" s="582">
        <v>9504</v>
      </c>
      <c r="K69" s="581"/>
      <c r="L69" s="580"/>
    </row>
    <row r="70" spans="1:12" s="637" customFormat="1" ht="25.5" x14ac:dyDescent="0.25">
      <c r="A70" s="584">
        <f t="shared" si="1"/>
        <v>68</v>
      </c>
      <c r="B70" s="584" t="s">
        <v>285</v>
      </c>
      <c r="C70" s="580" t="s">
        <v>4357</v>
      </c>
      <c r="D70" s="584" t="s">
        <v>750</v>
      </c>
      <c r="E70" s="584" t="s">
        <v>323</v>
      </c>
      <c r="F70" s="580" t="s">
        <v>4356</v>
      </c>
      <c r="G70" s="580" t="s">
        <v>4203</v>
      </c>
      <c r="H70" s="580" t="s">
        <v>4355</v>
      </c>
      <c r="I70" s="585">
        <v>42671</v>
      </c>
      <c r="J70" s="582">
        <v>960</v>
      </c>
      <c r="K70" s="581"/>
      <c r="L70" s="580"/>
    </row>
    <row r="71" spans="1:12" s="637" customFormat="1" ht="25.5" x14ac:dyDescent="0.25">
      <c r="A71" s="584">
        <f t="shared" si="1"/>
        <v>69</v>
      </c>
      <c r="B71" s="584" t="s">
        <v>285</v>
      </c>
      <c r="C71" s="580" t="s">
        <v>4354</v>
      </c>
      <c r="D71" s="584" t="s">
        <v>750</v>
      </c>
      <c r="E71" s="584" t="s">
        <v>323</v>
      </c>
      <c r="F71" s="580" t="s">
        <v>4353</v>
      </c>
      <c r="G71" s="580" t="s">
        <v>4220</v>
      </c>
      <c r="H71" s="580" t="s">
        <v>4352</v>
      </c>
      <c r="I71" s="585">
        <v>42545</v>
      </c>
      <c r="J71" s="582">
        <v>1750</v>
      </c>
      <c r="K71" s="581"/>
      <c r="L71" s="580"/>
    </row>
    <row r="72" spans="1:12" s="637" customFormat="1" ht="25.5" x14ac:dyDescent="0.25">
      <c r="A72" s="584">
        <f t="shared" si="1"/>
        <v>70</v>
      </c>
      <c r="B72" s="584" t="s">
        <v>285</v>
      </c>
      <c r="C72" s="580" t="s">
        <v>4257</v>
      </c>
      <c r="D72" s="584" t="s">
        <v>750</v>
      </c>
      <c r="E72" s="584" t="s">
        <v>323</v>
      </c>
      <c r="F72" s="580" t="s">
        <v>4351</v>
      </c>
      <c r="G72" s="580" t="s">
        <v>4255</v>
      </c>
      <c r="H72" s="580" t="s">
        <v>4350</v>
      </c>
      <c r="I72" s="585">
        <v>42626</v>
      </c>
      <c r="J72" s="582">
        <v>1200</v>
      </c>
      <c r="K72" s="581"/>
      <c r="L72" s="580"/>
    </row>
    <row r="73" spans="1:12" s="637" customFormat="1" ht="38.25" x14ac:dyDescent="0.25">
      <c r="A73" s="584">
        <f t="shared" si="1"/>
        <v>71</v>
      </c>
      <c r="B73" s="584" t="s">
        <v>285</v>
      </c>
      <c r="C73" s="580" t="s">
        <v>4349</v>
      </c>
      <c r="D73" s="584" t="s">
        <v>4348</v>
      </c>
      <c r="E73" s="584" t="s">
        <v>323</v>
      </c>
      <c r="F73" s="580" t="s">
        <v>4347</v>
      </c>
      <c r="G73" s="580" t="s">
        <v>4179</v>
      </c>
      <c r="H73" s="580" t="s">
        <v>4346</v>
      </c>
      <c r="I73" s="585">
        <v>42621</v>
      </c>
      <c r="J73" s="582">
        <v>1845.6</v>
      </c>
      <c r="K73" s="581"/>
      <c r="L73" s="580"/>
    </row>
    <row r="74" spans="1:12" s="637" customFormat="1" ht="38.25" x14ac:dyDescent="0.25">
      <c r="A74" s="584">
        <f t="shared" si="1"/>
        <v>72</v>
      </c>
      <c r="B74" s="584" t="s">
        <v>285</v>
      </c>
      <c r="C74" s="580" t="s">
        <v>4345</v>
      </c>
      <c r="D74" s="584" t="s">
        <v>750</v>
      </c>
      <c r="E74" s="584" t="s">
        <v>323</v>
      </c>
      <c r="F74" s="580" t="s">
        <v>4344</v>
      </c>
      <c r="G74" s="580" t="s">
        <v>4179</v>
      </c>
      <c r="H74" s="580" t="s">
        <v>4343</v>
      </c>
      <c r="I74" s="585">
        <v>42634</v>
      </c>
      <c r="J74" s="582">
        <v>5664</v>
      </c>
      <c r="K74" s="581"/>
      <c r="L74" s="580"/>
    </row>
    <row r="75" spans="1:12" s="637" customFormat="1" ht="25.5" x14ac:dyDescent="0.25">
      <c r="A75" s="584">
        <f t="shared" si="1"/>
        <v>73</v>
      </c>
      <c r="B75" s="584" t="s">
        <v>285</v>
      </c>
      <c r="C75" s="580" t="s">
        <v>4342</v>
      </c>
      <c r="D75" s="584" t="s">
        <v>750</v>
      </c>
      <c r="E75" s="584" t="s">
        <v>323</v>
      </c>
      <c r="F75" s="580" t="s">
        <v>4341</v>
      </c>
      <c r="G75" s="580" t="s">
        <v>2923</v>
      </c>
      <c r="H75" s="580" t="s">
        <v>4340</v>
      </c>
      <c r="I75" s="585">
        <v>42643</v>
      </c>
      <c r="J75" s="582">
        <v>1080</v>
      </c>
      <c r="K75" s="581"/>
      <c r="L75" s="580"/>
    </row>
    <row r="76" spans="1:12" s="637" customFormat="1" ht="25.5" x14ac:dyDescent="0.25">
      <c r="A76" s="584">
        <f t="shared" si="1"/>
        <v>74</v>
      </c>
      <c r="B76" s="584" t="s">
        <v>285</v>
      </c>
      <c r="C76" s="580" t="s">
        <v>4339</v>
      </c>
      <c r="D76" s="584" t="s">
        <v>750</v>
      </c>
      <c r="E76" s="584" t="s">
        <v>323</v>
      </c>
      <c r="F76" s="580" t="s">
        <v>4338</v>
      </c>
      <c r="G76" s="580" t="s">
        <v>4237</v>
      </c>
      <c r="H76" s="580" t="s">
        <v>4337</v>
      </c>
      <c r="I76" s="585">
        <v>42649</v>
      </c>
      <c r="J76" s="582">
        <v>768</v>
      </c>
      <c r="K76" s="581"/>
      <c r="L76" s="580"/>
    </row>
    <row r="77" spans="1:12" s="637" customFormat="1" ht="25.5" x14ac:dyDescent="0.25">
      <c r="A77" s="584">
        <f t="shared" si="1"/>
        <v>75</v>
      </c>
      <c r="B77" s="584" t="s">
        <v>285</v>
      </c>
      <c r="C77" s="580" t="s">
        <v>4336</v>
      </c>
      <c r="D77" s="584" t="s">
        <v>750</v>
      </c>
      <c r="E77" s="584" t="s">
        <v>323</v>
      </c>
      <c r="F77" s="580" t="s">
        <v>4335</v>
      </c>
      <c r="G77" s="580" t="s">
        <v>4203</v>
      </c>
      <c r="H77" s="580" t="s">
        <v>4334</v>
      </c>
      <c r="I77" s="585">
        <v>42530</v>
      </c>
      <c r="J77" s="582">
        <v>4785.6000000000004</v>
      </c>
      <c r="K77" s="581"/>
      <c r="L77" s="580"/>
    </row>
    <row r="78" spans="1:12" s="637" customFormat="1" ht="25.5" x14ac:dyDescent="0.25">
      <c r="A78" s="584">
        <f t="shared" si="1"/>
        <v>76</v>
      </c>
      <c r="B78" s="584" t="s">
        <v>285</v>
      </c>
      <c r="C78" s="580" t="s">
        <v>2682</v>
      </c>
      <c r="D78" s="584" t="s">
        <v>750</v>
      </c>
      <c r="E78" s="584" t="s">
        <v>323</v>
      </c>
      <c r="F78" s="580" t="s">
        <v>4333</v>
      </c>
      <c r="G78" s="580" t="s">
        <v>4203</v>
      </c>
      <c r="H78" s="580" t="s">
        <v>4332</v>
      </c>
      <c r="I78" s="585">
        <v>42652</v>
      </c>
      <c r="J78" s="582">
        <v>4320</v>
      </c>
      <c r="K78" s="581"/>
      <c r="L78" s="580"/>
    </row>
    <row r="79" spans="1:12" s="637" customFormat="1" ht="25.5" x14ac:dyDescent="0.25">
      <c r="A79" s="584">
        <f t="shared" si="1"/>
        <v>77</v>
      </c>
      <c r="B79" s="584" t="s">
        <v>285</v>
      </c>
      <c r="C79" s="580" t="s">
        <v>4331</v>
      </c>
      <c r="D79" s="584" t="s">
        <v>750</v>
      </c>
      <c r="E79" s="584" t="s">
        <v>323</v>
      </c>
      <c r="F79" s="580" t="s">
        <v>4330</v>
      </c>
      <c r="G79" s="580" t="s">
        <v>4203</v>
      </c>
      <c r="H79" s="580" t="s">
        <v>4329</v>
      </c>
      <c r="I79" s="585">
        <v>42649</v>
      </c>
      <c r="J79" s="582">
        <v>1320</v>
      </c>
      <c r="K79" s="581"/>
      <c r="L79" s="580"/>
    </row>
    <row r="80" spans="1:12" s="637" customFormat="1" ht="25.5" x14ac:dyDescent="0.25">
      <c r="A80" s="584">
        <f t="shared" si="1"/>
        <v>78</v>
      </c>
      <c r="B80" s="584" t="s">
        <v>285</v>
      </c>
      <c r="C80" s="580" t="s">
        <v>4328</v>
      </c>
      <c r="D80" s="584" t="s">
        <v>750</v>
      </c>
      <c r="E80" s="584" t="s">
        <v>323</v>
      </c>
      <c r="F80" s="580" t="s">
        <v>4327</v>
      </c>
      <c r="G80" s="580" t="s">
        <v>4186</v>
      </c>
      <c r="H80" s="580" t="s">
        <v>4185</v>
      </c>
      <c r="I80" s="585">
        <v>42557</v>
      </c>
      <c r="J80" s="582">
        <v>600</v>
      </c>
      <c r="K80" s="581"/>
      <c r="L80" s="580"/>
    </row>
    <row r="81" spans="1:12" s="637" customFormat="1" ht="25.5" x14ac:dyDescent="0.25">
      <c r="A81" s="584">
        <f t="shared" si="1"/>
        <v>79</v>
      </c>
      <c r="B81" s="584" t="s">
        <v>285</v>
      </c>
      <c r="C81" s="580" t="s">
        <v>4326</v>
      </c>
      <c r="D81" s="584" t="s">
        <v>750</v>
      </c>
      <c r="E81" s="584" t="s">
        <v>323</v>
      </c>
      <c r="F81" s="580" t="s">
        <v>4325</v>
      </c>
      <c r="G81" s="580" t="s">
        <v>4216</v>
      </c>
      <c r="H81" s="580" t="s">
        <v>4324</v>
      </c>
      <c r="I81" s="585">
        <v>42571</v>
      </c>
      <c r="J81" s="582">
        <v>2400</v>
      </c>
      <c r="K81" s="581"/>
      <c r="L81" s="580"/>
    </row>
    <row r="82" spans="1:12" s="637" customFormat="1" ht="38.25" x14ac:dyDescent="0.25">
      <c r="A82" s="584">
        <f t="shared" si="1"/>
        <v>80</v>
      </c>
      <c r="B82" s="584" t="s">
        <v>285</v>
      </c>
      <c r="C82" s="580" t="s">
        <v>4323</v>
      </c>
      <c r="D82" s="584" t="s">
        <v>750</v>
      </c>
      <c r="E82" s="584" t="s">
        <v>323</v>
      </c>
      <c r="F82" s="580" t="s">
        <v>4322</v>
      </c>
      <c r="G82" s="580" t="s">
        <v>4179</v>
      </c>
      <c r="H82" s="580" t="s">
        <v>4321</v>
      </c>
      <c r="I82" s="585">
        <v>42621</v>
      </c>
      <c r="J82" s="582">
        <v>201.6</v>
      </c>
      <c r="K82" s="581"/>
      <c r="L82" s="580"/>
    </row>
    <row r="83" spans="1:12" s="637" customFormat="1" ht="38.25" x14ac:dyDescent="0.25">
      <c r="A83" s="584">
        <f t="shared" si="1"/>
        <v>81</v>
      </c>
      <c r="B83" s="584" t="s">
        <v>285</v>
      </c>
      <c r="C83" s="580" t="s">
        <v>4320</v>
      </c>
      <c r="D83" s="584" t="s">
        <v>750</v>
      </c>
      <c r="E83" s="584" t="s">
        <v>323</v>
      </c>
      <c r="F83" s="580" t="s">
        <v>4319</v>
      </c>
      <c r="G83" s="580" t="s">
        <v>4179</v>
      </c>
      <c r="H83" s="580" t="s">
        <v>4318</v>
      </c>
      <c r="I83" s="585">
        <v>42604</v>
      </c>
      <c r="J83" s="582">
        <v>2790</v>
      </c>
      <c r="K83" s="581"/>
      <c r="L83" s="580"/>
    </row>
    <row r="84" spans="1:12" s="637" customFormat="1" ht="25.5" x14ac:dyDescent="0.25">
      <c r="A84" s="584">
        <f t="shared" si="1"/>
        <v>82</v>
      </c>
      <c r="B84" s="584" t="s">
        <v>285</v>
      </c>
      <c r="C84" s="580" t="s">
        <v>4317</v>
      </c>
      <c r="D84" s="584" t="s">
        <v>750</v>
      </c>
      <c r="E84" s="584" t="s">
        <v>323</v>
      </c>
      <c r="F84" s="580" t="s">
        <v>4316</v>
      </c>
      <c r="G84" s="580" t="s">
        <v>4203</v>
      </c>
      <c r="H84" s="580" t="s">
        <v>4315</v>
      </c>
      <c r="I84" s="585">
        <v>42558</v>
      </c>
      <c r="J84" s="582">
        <v>1386.43</v>
      </c>
      <c r="K84" s="581"/>
      <c r="L84" s="580"/>
    </row>
    <row r="85" spans="1:12" s="637" customFormat="1" ht="38.25" x14ac:dyDescent="0.25">
      <c r="A85" s="584">
        <f t="shared" si="1"/>
        <v>83</v>
      </c>
      <c r="B85" s="584" t="s">
        <v>285</v>
      </c>
      <c r="C85" s="580" t="s">
        <v>4314</v>
      </c>
      <c r="D85" s="584" t="s">
        <v>750</v>
      </c>
      <c r="E85" s="584" t="s">
        <v>323</v>
      </c>
      <c r="F85" s="580" t="s">
        <v>4313</v>
      </c>
      <c r="G85" s="580" t="s">
        <v>4179</v>
      </c>
      <c r="H85" s="580" t="s">
        <v>4312</v>
      </c>
      <c r="I85" s="585">
        <v>42607</v>
      </c>
      <c r="J85" s="582">
        <v>3948</v>
      </c>
      <c r="K85" s="581"/>
      <c r="L85" s="580"/>
    </row>
    <row r="86" spans="1:12" s="637" customFormat="1" ht="38.25" x14ac:dyDescent="0.25">
      <c r="A86" s="584">
        <f t="shared" si="1"/>
        <v>84</v>
      </c>
      <c r="B86" s="584" t="s">
        <v>285</v>
      </c>
      <c r="C86" s="580" t="s">
        <v>4309</v>
      </c>
      <c r="D86" s="584" t="s">
        <v>750</v>
      </c>
      <c r="E86" s="584" t="s">
        <v>323</v>
      </c>
      <c r="F86" s="580" t="s">
        <v>4311</v>
      </c>
      <c r="G86" s="580" t="s">
        <v>4179</v>
      </c>
      <c r="H86" s="580" t="s">
        <v>4310</v>
      </c>
      <c r="I86" s="585">
        <v>42583</v>
      </c>
      <c r="J86" s="582">
        <v>522</v>
      </c>
      <c r="K86" s="581"/>
      <c r="L86" s="580"/>
    </row>
    <row r="87" spans="1:12" s="637" customFormat="1" ht="38.25" x14ac:dyDescent="0.25">
      <c r="A87" s="584">
        <f t="shared" si="1"/>
        <v>85</v>
      </c>
      <c r="B87" s="584" t="s">
        <v>285</v>
      </c>
      <c r="C87" s="580" t="s">
        <v>4309</v>
      </c>
      <c r="D87" s="584" t="s">
        <v>750</v>
      </c>
      <c r="E87" s="584" t="s">
        <v>323</v>
      </c>
      <c r="F87" s="580" t="s">
        <v>4308</v>
      </c>
      <c r="G87" s="580" t="s">
        <v>4179</v>
      </c>
      <c r="H87" s="580" t="s">
        <v>4307</v>
      </c>
      <c r="I87" s="585">
        <v>42578</v>
      </c>
      <c r="J87" s="582">
        <v>1392</v>
      </c>
      <c r="K87" s="581"/>
      <c r="L87" s="580"/>
    </row>
    <row r="88" spans="1:12" s="637" customFormat="1" ht="25.5" x14ac:dyDescent="0.25">
      <c r="A88" s="584">
        <f t="shared" si="1"/>
        <v>86</v>
      </c>
      <c r="B88" s="584" t="s">
        <v>285</v>
      </c>
      <c r="C88" s="580" t="s">
        <v>4306</v>
      </c>
      <c r="D88" s="584" t="s">
        <v>750</v>
      </c>
      <c r="E88" s="584" t="s">
        <v>323</v>
      </c>
      <c r="F88" s="580" t="s">
        <v>4305</v>
      </c>
      <c r="G88" s="580" t="s">
        <v>4203</v>
      </c>
      <c r="H88" s="580" t="s">
        <v>4304</v>
      </c>
      <c r="I88" s="585">
        <v>42541</v>
      </c>
      <c r="J88" s="582">
        <v>1000</v>
      </c>
      <c r="K88" s="581"/>
      <c r="L88" s="580"/>
    </row>
    <row r="89" spans="1:12" s="637" customFormat="1" ht="25.5" x14ac:dyDescent="0.25">
      <c r="A89" s="584">
        <f t="shared" si="1"/>
        <v>87</v>
      </c>
      <c r="B89" s="584" t="s">
        <v>285</v>
      </c>
      <c r="C89" s="580" t="s">
        <v>4303</v>
      </c>
      <c r="D89" s="584" t="s">
        <v>750</v>
      </c>
      <c r="E89" s="584" t="s">
        <v>323</v>
      </c>
      <c r="F89" s="580" t="s">
        <v>4302</v>
      </c>
      <c r="G89" s="580" t="s">
        <v>4203</v>
      </c>
      <c r="H89" s="580" t="s">
        <v>4301</v>
      </c>
      <c r="I89" s="585">
        <v>42571</v>
      </c>
      <c r="J89" s="582">
        <v>1195.2</v>
      </c>
      <c r="K89" s="581"/>
      <c r="L89" s="580"/>
    </row>
    <row r="90" spans="1:12" s="637" customFormat="1" ht="25.5" x14ac:dyDescent="0.25">
      <c r="A90" s="584">
        <f t="shared" si="1"/>
        <v>88</v>
      </c>
      <c r="B90" s="584" t="s">
        <v>285</v>
      </c>
      <c r="C90" s="580" t="s">
        <v>4225</v>
      </c>
      <c r="D90" s="584" t="s">
        <v>750</v>
      </c>
      <c r="E90" s="584" t="s">
        <v>323</v>
      </c>
      <c r="F90" s="580" t="s">
        <v>4300</v>
      </c>
      <c r="G90" s="580" t="s">
        <v>2929</v>
      </c>
      <c r="H90" s="580" t="s">
        <v>4299</v>
      </c>
      <c r="I90" s="585">
        <v>42566</v>
      </c>
      <c r="J90" s="582">
        <v>17672.099999999999</v>
      </c>
      <c r="K90" s="581"/>
      <c r="L90" s="580"/>
    </row>
    <row r="91" spans="1:12" s="637" customFormat="1" ht="25.5" x14ac:dyDescent="0.25">
      <c r="A91" s="584">
        <f t="shared" si="1"/>
        <v>89</v>
      </c>
      <c r="B91" s="584" t="s">
        <v>285</v>
      </c>
      <c r="C91" s="580" t="s">
        <v>4225</v>
      </c>
      <c r="D91" s="584" t="s">
        <v>750</v>
      </c>
      <c r="E91" s="584" t="s">
        <v>323</v>
      </c>
      <c r="F91" s="580" t="s">
        <v>4298</v>
      </c>
      <c r="G91" s="580" t="s">
        <v>2929</v>
      </c>
      <c r="H91" s="580" t="s">
        <v>4297</v>
      </c>
      <c r="I91" s="585">
        <v>42499</v>
      </c>
      <c r="J91" s="582">
        <v>7692</v>
      </c>
      <c r="K91" s="581"/>
      <c r="L91" s="580"/>
    </row>
    <row r="92" spans="1:12" s="637" customFormat="1" ht="38.25" x14ac:dyDescent="0.25">
      <c r="A92" s="584">
        <f t="shared" si="1"/>
        <v>90</v>
      </c>
      <c r="B92" s="584" t="s">
        <v>285</v>
      </c>
      <c r="C92" s="580" t="s">
        <v>4263</v>
      </c>
      <c r="D92" s="584" t="s">
        <v>750</v>
      </c>
      <c r="E92" s="584" t="s">
        <v>323</v>
      </c>
      <c r="F92" s="580" t="s">
        <v>4296</v>
      </c>
      <c r="G92" s="580" t="s">
        <v>4179</v>
      </c>
      <c r="H92" s="580" t="s">
        <v>4295</v>
      </c>
      <c r="I92" s="585">
        <v>42522</v>
      </c>
      <c r="J92" s="582">
        <v>780</v>
      </c>
      <c r="K92" s="581"/>
      <c r="L92" s="580"/>
    </row>
    <row r="93" spans="1:12" s="637" customFormat="1" ht="25.5" x14ac:dyDescent="0.25">
      <c r="A93" s="584">
        <f t="shared" si="1"/>
        <v>91</v>
      </c>
      <c r="B93" s="584" t="s">
        <v>285</v>
      </c>
      <c r="C93" s="580" t="s">
        <v>4294</v>
      </c>
      <c r="D93" s="584" t="s">
        <v>750</v>
      </c>
      <c r="E93" s="584" t="s">
        <v>323</v>
      </c>
      <c r="F93" s="580" t="s">
        <v>4293</v>
      </c>
      <c r="G93" s="580" t="s">
        <v>4292</v>
      </c>
      <c r="H93" s="580" t="s">
        <v>4291</v>
      </c>
      <c r="I93" s="585">
        <v>42541</v>
      </c>
      <c r="J93" s="582">
        <v>120</v>
      </c>
      <c r="K93" s="581"/>
      <c r="L93" s="580"/>
    </row>
    <row r="94" spans="1:12" s="637" customFormat="1" ht="25.5" x14ac:dyDescent="0.25">
      <c r="A94" s="584">
        <f t="shared" si="1"/>
        <v>92</v>
      </c>
      <c r="B94" s="584" t="s">
        <v>285</v>
      </c>
      <c r="C94" s="580" t="s">
        <v>4290</v>
      </c>
      <c r="D94" s="584" t="s">
        <v>750</v>
      </c>
      <c r="E94" s="584" t="s">
        <v>323</v>
      </c>
      <c r="F94" s="580" t="s">
        <v>4289</v>
      </c>
      <c r="G94" s="580" t="s">
        <v>4203</v>
      </c>
      <c r="H94" s="580" t="s">
        <v>4209</v>
      </c>
      <c r="I94" s="585">
        <v>42479</v>
      </c>
      <c r="J94" s="582">
        <v>4799.62</v>
      </c>
      <c r="K94" s="581"/>
      <c r="L94" s="580"/>
    </row>
    <row r="95" spans="1:12" s="637" customFormat="1" ht="25.5" x14ac:dyDescent="0.25">
      <c r="A95" s="584">
        <f t="shared" si="1"/>
        <v>93</v>
      </c>
      <c r="B95" s="584" t="s">
        <v>285</v>
      </c>
      <c r="C95" s="580" t="s">
        <v>4288</v>
      </c>
      <c r="D95" s="584" t="s">
        <v>750</v>
      </c>
      <c r="E95" s="584" t="s">
        <v>323</v>
      </c>
      <c r="F95" s="580" t="s">
        <v>4287</v>
      </c>
      <c r="G95" s="580" t="s">
        <v>4203</v>
      </c>
      <c r="H95" s="580" t="s">
        <v>4286</v>
      </c>
      <c r="I95" s="585">
        <v>42530</v>
      </c>
      <c r="J95" s="582">
        <v>3003.96</v>
      </c>
      <c r="K95" s="581"/>
      <c r="L95" s="580"/>
    </row>
    <row r="96" spans="1:12" s="637" customFormat="1" ht="38.25" x14ac:dyDescent="0.25">
      <c r="A96" s="584">
        <f t="shared" si="1"/>
        <v>94</v>
      </c>
      <c r="B96" s="584" t="s">
        <v>285</v>
      </c>
      <c r="C96" s="580" t="s">
        <v>4285</v>
      </c>
      <c r="D96" s="584" t="s">
        <v>750</v>
      </c>
      <c r="E96" s="584" t="s">
        <v>323</v>
      </c>
      <c r="F96" s="580" t="s">
        <v>4284</v>
      </c>
      <c r="G96" s="580" t="s">
        <v>4179</v>
      </c>
      <c r="H96" s="580" t="s">
        <v>4283</v>
      </c>
      <c r="I96" s="585">
        <v>42517</v>
      </c>
      <c r="J96" s="582">
        <v>240</v>
      </c>
      <c r="K96" s="581"/>
      <c r="L96" s="580"/>
    </row>
    <row r="97" spans="1:12" s="637" customFormat="1" ht="25.5" x14ac:dyDescent="0.25">
      <c r="A97" s="584">
        <f t="shared" si="1"/>
        <v>95</v>
      </c>
      <c r="B97" s="584" t="s">
        <v>285</v>
      </c>
      <c r="C97" s="580" t="s">
        <v>4282</v>
      </c>
      <c r="D97" s="584" t="s">
        <v>750</v>
      </c>
      <c r="E97" s="584" t="s">
        <v>323</v>
      </c>
      <c r="F97" s="580" t="s">
        <v>4281</v>
      </c>
      <c r="G97" s="580" t="s">
        <v>4280</v>
      </c>
      <c r="H97" s="580" t="s">
        <v>4279</v>
      </c>
      <c r="I97" s="585">
        <v>42531</v>
      </c>
      <c r="J97" s="582">
        <v>360</v>
      </c>
      <c r="K97" s="581"/>
      <c r="L97" s="580"/>
    </row>
    <row r="98" spans="1:12" s="637" customFormat="1" ht="38.25" x14ac:dyDescent="0.25">
      <c r="A98" s="584">
        <f t="shared" si="1"/>
        <v>96</v>
      </c>
      <c r="B98" s="584" t="s">
        <v>285</v>
      </c>
      <c r="C98" s="580" t="s">
        <v>4278</v>
      </c>
      <c r="D98" s="584" t="s">
        <v>750</v>
      </c>
      <c r="E98" s="584" t="s">
        <v>323</v>
      </c>
      <c r="F98" s="580" t="s">
        <v>4277</v>
      </c>
      <c r="G98" s="580" t="s">
        <v>4179</v>
      </c>
      <c r="H98" s="580" t="s">
        <v>4276</v>
      </c>
      <c r="I98" s="585">
        <v>42543</v>
      </c>
      <c r="J98" s="582">
        <v>954</v>
      </c>
      <c r="K98" s="581"/>
      <c r="L98" s="580"/>
    </row>
    <row r="99" spans="1:12" s="637" customFormat="1" ht="25.5" x14ac:dyDescent="0.25">
      <c r="A99" s="584">
        <f t="shared" si="1"/>
        <v>97</v>
      </c>
      <c r="B99" s="584" t="s">
        <v>285</v>
      </c>
      <c r="C99" s="580" t="s">
        <v>4275</v>
      </c>
      <c r="D99" s="584" t="s">
        <v>750</v>
      </c>
      <c r="E99" s="584" t="s">
        <v>323</v>
      </c>
      <c r="F99" s="580" t="s">
        <v>4274</v>
      </c>
      <c r="G99" s="580" t="s">
        <v>4186</v>
      </c>
      <c r="H99" s="580" t="s">
        <v>4185</v>
      </c>
      <c r="I99" s="585">
        <v>42524</v>
      </c>
      <c r="J99" s="582">
        <v>1920</v>
      </c>
      <c r="K99" s="581"/>
      <c r="L99" s="580"/>
    </row>
    <row r="100" spans="1:12" s="637" customFormat="1" ht="25.5" x14ac:dyDescent="0.25">
      <c r="A100" s="584">
        <f t="shared" si="1"/>
        <v>98</v>
      </c>
      <c r="B100" s="584" t="s">
        <v>285</v>
      </c>
      <c r="C100" s="580" t="s">
        <v>4273</v>
      </c>
      <c r="D100" s="584" t="s">
        <v>750</v>
      </c>
      <c r="E100" s="584" t="s">
        <v>323</v>
      </c>
      <c r="F100" s="580" t="s">
        <v>4272</v>
      </c>
      <c r="G100" s="580" t="s">
        <v>4216</v>
      </c>
      <c r="H100" s="580" t="s">
        <v>4271</v>
      </c>
      <c r="I100" s="585">
        <v>42530</v>
      </c>
      <c r="J100" s="582">
        <v>1140</v>
      </c>
      <c r="K100" s="581"/>
      <c r="L100" s="580"/>
    </row>
    <row r="101" spans="1:12" s="637" customFormat="1" ht="25.5" x14ac:dyDescent="0.25">
      <c r="A101" s="584">
        <f t="shared" si="1"/>
        <v>99</v>
      </c>
      <c r="B101" s="584" t="s">
        <v>285</v>
      </c>
      <c r="C101" s="580" t="s">
        <v>4270</v>
      </c>
      <c r="D101" s="584" t="s">
        <v>750</v>
      </c>
      <c r="E101" s="584" t="s">
        <v>323</v>
      </c>
      <c r="F101" s="580" t="s">
        <v>4269</v>
      </c>
      <c r="G101" s="580" t="s">
        <v>4186</v>
      </c>
      <c r="H101" s="580" t="s">
        <v>4268</v>
      </c>
      <c r="I101" s="585">
        <v>42489</v>
      </c>
      <c r="J101" s="582">
        <v>3360</v>
      </c>
      <c r="K101" s="581"/>
      <c r="L101" s="580"/>
    </row>
    <row r="102" spans="1:12" s="637" customFormat="1" ht="38.25" x14ac:dyDescent="0.25">
      <c r="A102" s="584">
        <f t="shared" si="1"/>
        <v>100</v>
      </c>
      <c r="B102" s="584" t="s">
        <v>285</v>
      </c>
      <c r="C102" s="580" t="s">
        <v>4267</v>
      </c>
      <c r="D102" s="584" t="s">
        <v>750</v>
      </c>
      <c r="E102" s="584" t="s">
        <v>323</v>
      </c>
      <c r="F102" s="580" t="s">
        <v>4266</v>
      </c>
      <c r="G102" s="580" t="s">
        <v>4179</v>
      </c>
      <c r="H102" s="580" t="s">
        <v>4265</v>
      </c>
      <c r="I102" s="585">
        <v>42515</v>
      </c>
      <c r="J102" s="582">
        <v>1176</v>
      </c>
      <c r="K102" s="581"/>
      <c r="L102" s="580"/>
    </row>
    <row r="103" spans="1:12" s="637" customFormat="1" ht="38.25" x14ac:dyDescent="0.25">
      <c r="A103" s="584">
        <f t="shared" si="1"/>
        <v>101</v>
      </c>
      <c r="B103" s="584" t="s">
        <v>285</v>
      </c>
      <c r="C103" s="580" t="s">
        <v>4263</v>
      </c>
      <c r="D103" s="584" t="s">
        <v>750</v>
      </c>
      <c r="E103" s="584" t="s">
        <v>323</v>
      </c>
      <c r="F103" s="580" t="s">
        <v>4264</v>
      </c>
      <c r="G103" s="580" t="s">
        <v>4179</v>
      </c>
      <c r="H103" s="580" t="s">
        <v>4261</v>
      </c>
      <c r="I103" s="585">
        <v>42517</v>
      </c>
      <c r="J103" s="582">
        <v>1560</v>
      </c>
      <c r="K103" s="581"/>
      <c r="L103" s="580"/>
    </row>
    <row r="104" spans="1:12" s="637" customFormat="1" ht="38.25" x14ac:dyDescent="0.25">
      <c r="A104" s="584">
        <f t="shared" si="1"/>
        <v>102</v>
      </c>
      <c r="B104" s="584" t="s">
        <v>285</v>
      </c>
      <c r="C104" s="580" t="s">
        <v>4263</v>
      </c>
      <c r="D104" s="584" t="s">
        <v>750</v>
      </c>
      <c r="E104" s="584" t="s">
        <v>323</v>
      </c>
      <c r="F104" s="580" t="s">
        <v>4262</v>
      </c>
      <c r="G104" s="580" t="s">
        <v>4179</v>
      </c>
      <c r="H104" s="580" t="s">
        <v>4261</v>
      </c>
      <c r="I104" s="585">
        <v>42517</v>
      </c>
      <c r="J104" s="582">
        <v>2880</v>
      </c>
      <c r="K104" s="581"/>
      <c r="L104" s="580"/>
    </row>
    <row r="105" spans="1:12" s="637" customFormat="1" ht="25.5" x14ac:dyDescent="0.25">
      <c r="A105" s="584">
        <f t="shared" si="1"/>
        <v>103</v>
      </c>
      <c r="B105" s="584" t="s">
        <v>285</v>
      </c>
      <c r="C105" s="580" t="s">
        <v>4260</v>
      </c>
      <c r="D105" s="584" t="s">
        <v>750</v>
      </c>
      <c r="E105" s="584" t="s">
        <v>323</v>
      </c>
      <c r="F105" s="580" t="s">
        <v>4259</v>
      </c>
      <c r="G105" s="580" t="s">
        <v>4237</v>
      </c>
      <c r="H105" s="580" t="s">
        <v>4258</v>
      </c>
      <c r="I105" s="585">
        <v>42522</v>
      </c>
      <c r="J105" s="582">
        <v>780</v>
      </c>
      <c r="K105" s="581"/>
      <c r="L105" s="580"/>
    </row>
    <row r="106" spans="1:12" s="637" customFormat="1" ht="25.5" x14ac:dyDescent="0.25">
      <c r="A106" s="584">
        <f t="shared" si="1"/>
        <v>104</v>
      </c>
      <c r="B106" s="584" t="s">
        <v>285</v>
      </c>
      <c r="C106" s="580" t="s">
        <v>4257</v>
      </c>
      <c r="D106" s="584" t="s">
        <v>750</v>
      </c>
      <c r="E106" s="584" t="s">
        <v>323</v>
      </c>
      <c r="F106" s="580" t="s">
        <v>4256</v>
      </c>
      <c r="G106" s="580" t="s">
        <v>4255</v>
      </c>
      <c r="H106" s="580" t="s">
        <v>4254</v>
      </c>
      <c r="I106" s="585">
        <v>42571</v>
      </c>
      <c r="J106" s="582">
        <v>3600</v>
      </c>
      <c r="K106" s="581"/>
      <c r="L106" s="580"/>
    </row>
    <row r="107" spans="1:12" s="637" customFormat="1" ht="38.25" x14ac:dyDescent="0.25">
      <c r="A107" s="584">
        <f t="shared" si="1"/>
        <v>105</v>
      </c>
      <c r="B107" s="584" t="s">
        <v>285</v>
      </c>
      <c r="C107" s="580" t="s">
        <v>4253</v>
      </c>
      <c r="D107" s="584" t="s">
        <v>750</v>
      </c>
      <c r="E107" s="584" t="s">
        <v>323</v>
      </c>
      <c r="F107" s="580" t="s">
        <v>4252</v>
      </c>
      <c r="G107" s="580" t="s">
        <v>4179</v>
      </c>
      <c r="H107" s="580" t="s">
        <v>4251</v>
      </c>
      <c r="I107" s="585">
        <v>42566</v>
      </c>
      <c r="J107" s="582">
        <v>606</v>
      </c>
      <c r="K107" s="581"/>
      <c r="L107" s="580"/>
    </row>
    <row r="108" spans="1:12" s="637" customFormat="1" ht="25.5" x14ac:dyDescent="0.25">
      <c r="A108" s="584">
        <f t="shared" si="1"/>
        <v>106</v>
      </c>
      <c r="B108" s="584" t="s">
        <v>285</v>
      </c>
      <c r="C108" s="580" t="s">
        <v>4250</v>
      </c>
      <c r="D108" s="584" t="s">
        <v>750</v>
      </c>
      <c r="E108" s="584" t="s">
        <v>323</v>
      </c>
      <c r="F108" s="580" t="s">
        <v>4249</v>
      </c>
      <c r="G108" s="580" t="s">
        <v>4203</v>
      </c>
      <c r="H108" s="580" t="s">
        <v>4209</v>
      </c>
      <c r="I108" s="585">
        <v>42571</v>
      </c>
      <c r="J108" s="582">
        <v>8148</v>
      </c>
      <c r="K108" s="581"/>
      <c r="L108" s="580"/>
    </row>
    <row r="109" spans="1:12" s="637" customFormat="1" ht="25.5" x14ac:dyDescent="0.25">
      <c r="A109" s="584">
        <f t="shared" si="1"/>
        <v>107</v>
      </c>
      <c r="B109" s="584" t="s">
        <v>285</v>
      </c>
      <c r="C109" s="580" t="s">
        <v>4248</v>
      </c>
      <c r="D109" s="584" t="s">
        <v>750</v>
      </c>
      <c r="E109" s="584" t="s">
        <v>323</v>
      </c>
      <c r="F109" s="580" t="s">
        <v>4247</v>
      </c>
      <c r="G109" s="580" t="s">
        <v>4203</v>
      </c>
      <c r="H109" s="580" t="s">
        <v>4246</v>
      </c>
      <c r="I109" s="585">
        <v>42527</v>
      </c>
      <c r="J109" s="582">
        <v>14760</v>
      </c>
      <c r="K109" s="581"/>
      <c r="L109" s="580"/>
    </row>
    <row r="110" spans="1:12" s="637" customFormat="1" ht="25.5" x14ac:dyDescent="0.25">
      <c r="A110" s="584">
        <f t="shared" si="1"/>
        <v>108</v>
      </c>
      <c r="B110" s="584" t="s">
        <v>285</v>
      </c>
      <c r="C110" s="580" t="s">
        <v>4245</v>
      </c>
      <c r="D110" s="584" t="s">
        <v>750</v>
      </c>
      <c r="E110" s="584" t="s">
        <v>323</v>
      </c>
      <c r="F110" s="580" t="s">
        <v>4244</v>
      </c>
      <c r="G110" s="580" t="s">
        <v>4243</v>
      </c>
      <c r="H110" s="580" t="s">
        <v>3430</v>
      </c>
      <c r="I110" s="585">
        <v>42683</v>
      </c>
      <c r="J110" s="582">
        <v>7200</v>
      </c>
      <c r="K110" s="581"/>
      <c r="L110" s="580"/>
    </row>
    <row r="111" spans="1:12" s="637" customFormat="1" ht="25.5" x14ac:dyDescent="0.25">
      <c r="A111" s="584">
        <f t="shared" si="1"/>
        <v>109</v>
      </c>
      <c r="B111" s="584" t="s">
        <v>285</v>
      </c>
      <c r="C111" s="580" t="s">
        <v>4242</v>
      </c>
      <c r="D111" s="584" t="s">
        <v>750</v>
      </c>
      <c r="E111" s="584" t="s">
        <v>323</v>
      </c>
      <c r="F111" s="580" t="s">
        <v>4241</v>
      </c>
      <c r="G111" s="580" t="s">
        <v>4186</v>
      </c>
      <c r="H111" s="580" t="s">
        <v>4240</v>
      </c>
      <c r="I111" s="585">
        <v>42702</v>
      </c>
      <c r="J111" s="582">
        <v>2040</v>
      </c>
      <c r="K111" s="581"/>
      <c r="L111" s="580"/>
    </row>
    <row r="112" spans="1:12" s="637" customFormat="1" ht="25.5" x14ac:dyDescent="0.25">
      <c r="A112" s="584">
        <f t="shared" si="1"/>
        <v>110</v>
      </c>
      <c r="B112" s="584" t="s">
        <v>285</v>
      </c>
      <c r="C112" s="580" t="s">
        <v>4239</v>
      </c>
      <c r="D112" s="584" t="s">
        <v>750</v>
      </c>
      <c r="E112" s="584" t="s">
        <v>323</v>
      </c>
      <c r="F112" s="580" t="s">
        <v>4238</v>
      </c>
      <c r="G112" s="580" t="s">
        <v>4237</v>
      </c>
      <c r="H112" s="580" t="s">
        <v>4236</v>
      </c>
      <c r="I112" s="585">
        <v>42677</v>
      </c>
      <c r="J112" s="582">
        <v>780</v>
      </c>
      <c r="K112" s="581"/>
      <c r="L112" s="580"/>
    </row>
    <row r="113" spans="1:12" s="637" customFormat="1" ht="25.5" x14ac:dyDescent="0.25">
      <c r="A113" s="584">
        <f t="shared" si="1"/>
        <v>111</v>
      </c>
      <c r="B113" s="584" t="s">
        <v>285</v>
      </c>
      <c r="C113" s="580" t="s">
        <v>4235</v>
      </c>
      <c r="D113" s="584" t="s">
        <v>750</v>
      </c>
      <c r="E113" s="584" t="s">
        <v>323</v>
      </c>
      <c r="F113" s="580" t="s">
        <v>4234</v>
      </c>
      <c r="G113" s="580" t="s">
        <v>4233</v>
      </c>
      <c r="H113" s="580" t="s">
        <v>4232</v>
      </c>
      <c r="I113" s="585">
        <v>42662</v>
      </c>
      <c r="J113" s="582">
        <v>5004.99</v>
      </c>
      <c r="K113" s="581"/>
      <c r="L113" s="580"/>
    </row>
    <row r="114" spans="1:12" s="637" customFormat="1" ht="25.5" x14ac:dyDescent="0.25">
      <c r="A114" s="584">
        <f t="shared" si="1"/>
        <v>112</v>
      </c>
      <c r="B114" s="584" t="s">
        <v>285</v>
      </c>
      <c r="C114" s="580" t="s">
        <v>4218</v>
      </c>
      <c r="D114" s="584" t="s">
        <v>750</v>
      </c>
      <c r="E114" s="584" t="s">
        <v>323</v>
      </c>
      <c r="F114" s="580" t="s">
        <v>4231</v>
      </c>
      <c r="G114" s="580" t="s">
        <v>4216</v>
      </c>
      <c r="H114" s="580" t="s">
        <v>4230</v>
      </c>
      <c r="I114" s="585">
        <v>42416</v>
      </c>
      <c r="J114" s="582">
        <v>2020</v>
      </c>
      <c r="K114" s="581"/>
      <c r="L114" s="580"/>
    </row>
    <row r="115" spans="1:12" s="637" customFormat="1" ht="25.5" x14ac:dyDescent="0.25">
      <c r="A115" s="584">
        <f t="shared" si="1"/>
        <v>113</v>
      </c>
      <c r="B115" s="584" t="s">
        <v>285</v>
      </c>
      <c r="C115" s="580" t="s">
        <v>4228</v>
      </c>
      <c r="D115" s="584" t="s">
        <v>750</v>
      </c>
      <c r="E115" s="584" t="s">
        <v>323</v>
      </c>
      <c r="F115" s="580" t="s">
        <v>4229</v>
      </c>
      <c r="G115" s="580" t="s">
        <v>4216</v>
      </c>
      <c r="H115" s="580" t="s">
        <v>4226</v>
      </c>
      <c r="I115" s="585">
        <v>42429</v>
      </c>
      <c r="J115" s="582">
        <v>180</v>
      </c>
      <c r="K115" s="581"/>
      <c r="L115" s="580"/>
    </row>
    <row r="116" spans="1:12" s="637" customFormat="1" ht="25.5" x14ac:dyDescent="0.25">
      <c r="A116" s="584">
        <f t="shared" si="1"/>
        <v>114</v>
      </c>
      <c r="B116" s="584" t="s">
        <v>285</v>
      </c>
      <c r="C116" s="580" t="s">
        <v>4228</v>
      </c>
      <c r="D116" s="584" t="s">
        <v>750</v>
      </c>
      <c r="E116" s="584" t="s">
        <v>323</v>
      </c>
      <c r="F116" s="580" t="s">
        <v>4227</v>
      </c>
      <c r="G116" s="580" t="s">
        <v>4216</v>
      </c>
      <c r="H116" s="580" t="s">
        <v>4226</v>
      </c>
      <c r="I116" s="585">
        <v>42429</v>
      </c>
      <c r="J116" s="582">
        <v>336</v>
      </c>
      <c r="K116" s="581"/>
      <c r="L116" s="580"/>
    </row>
    <row r="117" spans="1:12" s="637" customFormat="1" ht="25.5" x14ac:dyDescent="0.25">
      <c r="A117" s="584">
        <f t="shared" si="1"/>
        <v>115</v>
      </c>
      <c r="B117" s="584" t="s">
        <v>285</v>
      </c>
      <c r="C117" s="580" t="s">
        <v>4225</v>
      </c>
      <c r="D117" s="584" t="s">
        <v>750</v>
      </c>
      <c r="E117" s="584" t="s">
        <v>323</v>
      </c>
      <c r="F117" s="580" t="s">
        <v>4224</v>
      </c>
      <c r="G117" s="580" t="s">
        <v>2929</v>
      </c>
      <c r="H117" s="580" t="s">
        <v>4223</v>
      </c>
      <c r="I117" s="585">
        <v>42479</v>
      </c>
      <c r="J117" s="582">
        <v>42293.57</v>
      </c>
      <c r="K117" s="581"/>
      <c r="L117" s="580"/>
    </row>
    <row r="118" spans="1:12" s="637" customFormat="1" ht="25.5" x14ac:dyDescent="0.25">
      <c r="A118" s="584">
        <f t="shared" si="1"/>
        <v>116</v>
      </c>
      <c r="B118" s="584" t="s">
        <v>285</v>
      </c>
      <c r="C118" s="580" t="s">
        <v>4222</v>
      </c>
      <c r="D118" s="584" t="s">
        <v>750</v>
      </c>
      <c r="E118" s="584" t="s">
        <v>323</v>
      </c>
      <c r="F118" s="580" t="s">
        <v>4221</v>
      </c>
      <c r="G118" s="580" t="s">
        <v>4220</v>
      </c>
      <c r="H118" s="580" t="s">
        <v>4219</v>
      </c>
      <c r="I118" s="585">
        <v>42669</v>
      </c>
      <c r="J118" s="582">
        <v>23450</v>
      </c>
      <c r="K118" s="581"/>
      <c r="L118" s="580"/>
    </row>
    <row r="119" spans="1:12" s="637" customFormat="1" ht="25.5" x14ac:dyDescent="0.25">
      <c r="A119" s="584">
        <f t="shared" si="1"/>
        <v>117</v>
      </c>
      <c r="B119" s="584" t="s">
        <v>285</v>
      </c>
      <c r="C119" s="580" t="s">
        <v>4218</v>
      </c>
      <c r="D119" s="584" t="s">
        <v>750</v>
      </c>
      <c r="E119" s="584" t="s">
        <v>323</v>
      </c>
      <c r="F119" s="580" t="s">
        <v>4217</v>
      </c>
      <c r="G119" s="580" t="s">
        <v>4216</v>
      </c>
      <c r="H119" s="580" t="s">
        <v>4215</v>
      </c>
      <c r="I119" s="585">
        <v>42451</v>
      </c>
      <c r="J119" s="582">
        <v>1020</v>
      </c>
      <c r="K119" s="581"/>
      <c r="L119" s="580"/>
    </row>
    <row r="120" spans="1:12" s="637" customFormat="1" ht="25.5" x14ac:dyDescent="0.25">
      <c r="A120" s="584">
        <f t="shared" si="1"/>
        <v>118</v>
      </c>
      <c r="B120" s="584" t="s">
        <v>285</v>
      </c>
      <c r="C120" s="580" t="s">
        <v>4214</v>
      </c>
      <c r="D120" s="584" t="s">
        <v>750</v>
      </c>
      <c r="E120" s="584" t="s">
        <v>323</v>
      </c>
      <c r="F120" s="580" t="s">
        <v>4213</v>
      </c>
      <c r="G120" s="580" t="s">
        <v>2951</v>
      </c>
      <c r="H120" s="580" t="s">
        <v>4212</v>
      </c>
      <c r="I120" s="585">
        <v>42676</v>
      </c>
      <c r="J120" s="582">
        <v>12000</v>
      </c>
      <c r="K120" s="581"/>
      <c r="L120" s="580"/>
    </row>
    <row r="121" spans="1:12" s="637" customFormat="1" ht="25.5" x14ac:dyDescent="0.25">
      <c r="A121" s="584">
        <f t="shared" si="1"/>
        <v>119</v>
      </c>
      <c r="B121" s="584" t="s">
        <v>285</v>
      </c>
      <c r="C121" s="580" t="s">
        <v>2682</v>
      </c>
      <c r="D121" s="584" t="s">
        <v>750</v>
      </c>
      <c r="E121" s="584" t="s">
        <v>323</v>
      </c>
      <c r="F121" s="580" t="s">
        <v>4211</v>
      </c>
      <c r="G121" s="580" t="s">
        <v>4203</v>
      </c>
      <c r="H121" s="580" t="s">
        <v>4209</v>
      </c>
      <c r="I121" s="585">
        <v>42670</v>
      </c>
      <c r="J121" s="582">
        <v>540</v>
      </c>
      <c r="K121" s="581"/>
      <c r="L121" s="580"/>
    </row>
    <row r="122" spans="1:12" s="637" customFormat="1" ht="25.5" x14ac:dyDescent="0.25">
      <c r="A122" s="584">
        <f t="shared" si="1"/>
        <v>120</v>
      </c>
      <c r="B122" s="584" t="s">
        <v>285</v>
      </c>
      <c r="C122" s="580" t="s">
        <v>2682</v>
      </c>
      <c r="D122" s="584" t="s">
        <v>750</v>
      </c>
      <c r="E122" s="584" t="s">
        <v>323</v>
      </c>
      <c r="F122" s="580" t="s">
        <v>4210</v>
      </c>
      <c r="G122" s="580" t="s">
        <v>4203</v>
      </c>
      <c r="H122" s="580" t="s">
        <v>4209</v>
      </c>
      <c r="I122" s="585">
        <v>42670</v>
      </c>
      <c r="J122" s="582">
        <v>2160</v>
      </c>
      <c r="K122" s="581"/>
      <c r="L122" s="580"/>
    </row>
    <row r="123" spans="1:12" s="637" customFormat="1" ht="38.25" x14ac:dyDescent="0.25">
      <c r="A123" s="584">
        <f t="shared" si="1"/>
        <v>121</v>
      </c>
      <c r="B123" s="584" t="s">
        <v>285</v>
      </c>
      <c r="C123" s="580" t="s">
        <v>4208</v>
      </c>
      <c r="D123" s="584" t="s">
        <v>750</v>
      </c>
      <c r="E123" s="584" t="s">
        <v>323</v>
      </c>
      <c r="F123" s="580" t="s">
        <v>4207</v>
      </c>
      <c r="G123" s="580" t="s">
        <v>4179</v>
      </c>
      <c r="H123" s="580" t="s">
        <v>4206</v>
      </c>
      <c r="I123" s="585">
        <v>42706</v>
      </c>
      <c r="J123" s="582">
        <v>536.64</v>
      </c>
      <c r="K123" s="581"/>
      <c r="L123" s="580"/>
    </row>
    <row r="124" spans="1:12" s="637" customFormat="1" ht="25.5" x14ac:dyDescent="0.25">
      <c r="A124" s="584">
        <f t="shared" si="1"/>
        <v>122</v>
      </c>
      <c r="B124" s="584" t="s">
        <v>285</v>
      </c>
      <c r="C124" s="580" t="s">
        <v>4205</v>
      </c>
      <c r="D124" s="584" t="s">
        <v>750</v>
      </c>
      <c r="E124" s="584" t="s">
        <v>323</v>
      </c>
      <c r="F124" s="580" t="s">
        <v>4204</v>
      </c>
      <c r="G124" s="580" t="s">
        <v>4203</v>
      </c>
      <c r="H124" s="580" t="s">
        <v>4202</v>
      </c>
      <c r="I124" s="585">
        <v>42671</v>
      </c>
      <c r="J124" s="582">
        <v>1673.28</v>
      </c>
      <c r="K124" s="581"/>
      <c r="L124" s="580"/>
    </row>
    <row r="125" spans="1:12" s="637" customFormat="1" ht="38.25" x14ac:dyDescent="0.25">
      <c r="A125" s="584">
        <f t="shared" si="1"/>
        <v>123</v>
      </c>
      <c r="B125" s="584" t="s">
        <v>285</v>
      </c>
      <c r="C125" s="580" t="s">
        <v>4201</v>
      </c>
      <c r="D125" s="584" t="s">
        <v>750</v>
      </c>
      <c r="E125" s="584" t="s">
        <v>323</v>
      </c>
      <c r="F125" s="580" t="s">
        <v>4200</v>
      </c>
      <c r="G125" s="580" t="s">
        <v>4179</v>
      </c>
      <c r="H125" s="580" t="s">
        <v>4199</v>
      </c>
      <c r="I125" s="585">
        <v>42723</v>
      </c>
      <c r="J125" s="582">
        <v>1608</v>
      </c>
      <c r="K125" s="581"/>
      <c r="L125" s="580"/>
    </row>
    <row r="126" spans="1:12" s="637" customFormat="1" ht="38.25" x14ac:dyDescent="0.25">
      <c r="A126" s="584">
        <f t="shared" si="1"/>
        <v>124</v>
      </c>
      <c r="B126" s="584" t="s">
        <v>285</v>
      </c>
      <c r="C126" s="580" t="s">
        <v>4198</v>
      </c>
      <c r="D126" s="584" t="s">
        <v>750</v>
      </c>
      <c r="E126" s="584" t="s">
        <v>323</v>
      </c>
      <c r="F126" s="580" t="s">
        <v>4197</v>
      </c>
      <c r="G126" s="580" t="s">
        <v>4179</v>
      </c>
      <c r="H126" s="580" t="s">
        <v>4196</v>
      </c>
      <c r="I126" s="585">
        <v>42682</v>
      </c>
      <c r="J126" s="582">
        <v>1314</v>
      </c>
      <c r="K126" s="581"/>
      <c r="L126" s="580"/>
    </row>
    <row r="127" spans="1:12" s="637" customFormat="1" ht="38.25" x14ac:dyDescent="0.25">
      <c r="A127" s="584">
        <f t="shared" si="1"/>
        <v>125</v>
      </c>
      <c r="B127" s="584" t="s">
        <v>285</v>
      </c>
      <c r="C127" s="580" t="s">
        <v>4195</v>
      </c>
      <c r="D127" s="584" t="s">
        <v>750</v>
      </c>
      <c r="E127" s="584" t="s">
        <v>323</v>
      </c>
      <c r="F127" s="580" t="s">
        <v>4194</v>
      </c>
      <c r="G127" s="580" t="s">
        <v>2864</v>
      </c>
      <c r="H127" s="580" t="s">
        <v>4193</v>
      </c>
      <c r="I127" s="585">
        <v>42706</v>
      </c>
      <c r="J127" s="582">
        <v>22080</v>
      </c>
      <c r="K127" s="581"/>
      <c r="L127" s="580"/>
    </row>
    <row r="128" spans="1:12" s="637" customFormat="1" ht="25.5" x14ac:dyDescent="0.25">
      <c r="A128" s="584">
        <f t="shared" si="1"/>
        <v>126</v>
      </c>
      <c r="B128" s="584" t="s">
        <v>285</v>
      </c>
      <c r="C128" s="580" t="s">
        <v>4192</v>
      </c>
      <c r="D128" s="584" t="s">
        <v>750</v>
      </c>
      <c r="E128" s="584" t="s">
        <v>323</v>
      </c>
      <c r="F128" s="580" t="s">
        <v>4191</v>
      </c>
      <c r="G128" s="580" t="s">
        <v>4190</v>
      </c>
      <c r="H128" s="580" t="s">
        <v>4189</v>
      </c>
      <c r="I128" s="585">
        <v>42697</v>
      </c>
      <c r="J128" s="582">
        <v>360</v>
      </c>
      <c r="K128" s="581"/>
      <c r="L128" s="580"/>
    </row>
    <row r="129" spans="1:13" s="637" customFormat="1" ht="25.5" x14ac:dyDescent="0.25">
      <c r="A129" s="584">
        <f t="shared" si="1"/>
        <v>127</v>
      </c>
      <c r="B129" s="584" t="s">
        <v>285</v>
      </c>
      <c r="C129" s="580" t="s">
        <v>4188</v>
      </c>
      <c r="D129" s="584" t="s">
        <v>750</v>
      </c>
      <c r="E129" s="584" t="s">
        <v>323</v>
      </c>
      <c r="F129" s="580" t="s">
        <v>4187</v>
      </c>
      <c r="G129" s="580" t="s">
        <v>4186</v>
      </c>
      <c r="H129" s="580" t="s">
        <v>4185</v>
      </c>
      <c r="I129" s="585">
        <v>42565</v>
      </c>
      <c r="J129" s="582">
        <v>1920</v>
      </c>
      <c r="K129" s="581"/>
      <c r="L129" s="580"/>
    </row>
    <row r="130" spans="1:13" s="637" customFormat="1" ht="38.25" x14ac:dyDescent="0.25">
      <c r="A130" s="584">
        <f t="shared" si="1"/>
        <v>128</v>
      </c>
      <c r="B130" s="584" t="s">
        <v>285</v>
      </c>
      <c r="C130" s="580" t="s">
        <v>4184</v>
      </c>
      <c r="D130" s="584" t="s">
        <v>750</v>
      </c>
      <c r="E130" s="584" t="s">
        <v>323</v>
      </c>
      <c r="F130" s="580" t="s">
        <v>4183</v>
      </c>
      <c r="G130" s="580" t="s">
        <v>4179</v>
      </c>
      <c r="H130" s="580" t="s">
        <v>4182</v>
      </c>
      <c r="I130" s="585">
        <v>42732</v>
      </c>
      <c r="J130" s="582">
        <v>2682</v>
      </c>
      <c r="K130" s="581"/>
      <c r="L130" s="580"/>
    </row>
    <row r="131" spans="1:13" s="637" customFormat="1" ht="38.25" x14ac:dyDescent="0.25">
      <c r="A131" s="584">
        <f t="shared" si="1"/>
        <v>129</v>
      </c>
      <c r="B131" s="584" t="s">
        <v>285</v>
      </c>
      <c r="C131" s="580" t="s">
        <v>4181</v>
      </c>
      <c r="D131" s="584" t="s">
        <v>750</v>
      </c>
      <c r="E131" s="584" t="s">
        <v>323</v>
      </c>
      <c r="F131" s="580" t="s">
        <v>4180</v>
      </c>
      <c r="G131" s="580" t="s">
        <v>4179</v>
      </c>
      <c r="H131" s="580" t="s">
        <v>4178</v>
      </c>
      <c r="I131" s="585">
        <v>42712</v>
      </c>
      <c r="J131" s="582">
        <v>762</v>
      </c>
      <c r="K131" s="581"/>
      <c r="L131" s="580"/>
    </row>
    <row r="132" spans="1:13" s="133" customFormat="1" ht="38.25" x14ac:dyDescent="0.2">
      <c r="A132" s="579">
        <f t="shared" ref="A132:A195" si="2">A131+1</f>
        <v>130</v>
      </c>
      <c r="B132" s="579" t="s">
        <v>287</v>
      </c>
      <c r="C132" s="575" t="s">
        <v>3207</v>
      </c>
      <c r="D132" s="579" t="s">
        <v>672</v>
      </c>
      <c r="E132" s="579" t="s">
        <v>2587</v>
      </c>
      <c r="F132" s="575" t="s">
        <v>4177</v>
      </c>
      <c r="G132" s="575" t="s">
        <v>4176</v>
      </c>
      <c r="H132" s="575" t="s">
        <v>4175</v>
      </c>
      <c r="I132" s="578" t="s">
        <v>4174</v>
      </c>
      <c r="J132" s="577">
        <v>9748</v>
      </c>
      <c r="K132" s="576"/>
      <c r="L132" s="575"/>
      <c r="M132" s="132"/>
    </row>
    <row r="133" spans="1:13" s="133" customFormat="1" ht="38.25" x14ac:dyDescent="0.2">
      <c r="A133" s="579">
        <f t="shared" si="2"/>
        <v>131</v>
      </c>
      <c r="B133" s="579" t="s">
        <v>287</v>
      </c>
      <c r="C133" s="575" t="s">
        <v>3207</v>
      </c>
      <c r="D133" s="579" t="s">
        <v>672</v>
      </c>
      <c r="E133" s="579" t="s">
        <v>2587</v>
      </c>
      <c r="F133" s="575" t="s">
        <v>4173</v>
      </c>
      <c r="G133" s="575" t="s">
        <v>4172</v>
      </c>
      <c r="H133" s="575" t="s">
        <v>4171</v>
      </c>
      <c r="I133" s="635" t="s">
        <v>4170</v>
      </c>
      <c r="J133" s="577">
        <v>7985</v>
      </c>
      <c r="K133" s="577"/>
      <c r="L133" s="575"/>
      <c r="M133" s="132"/>
    </row>
    <row r="134" spans="1:13" s="133" customFormat="1" ht="25.5" x14ac:dyDescent="0.2">
      <c r="A134" s="579">
        <f t="shared" si="2"/>
        <v>132</v>
      </c>
      <c r="B134" s="579" t="s">
        <v>287</v>
      </c>
      <c r="C134" s="575" t="s">
        <v>709</v>
      </c>
      <c r="D134" s="579" t="s">
        <v>672</v>
      </c>
      <c r="E134" s="579" t="s">
        <v>323</v>
      </c>
      <c r="F134" s="575" t="s">
        <v>4169</v>
      </c>
      <c r="G134" s="575" t="s">
        <v>4168</v>
      </c>
      <c r="H134" s="575" t="s">
        <v>4167</v>
      </c>
      <c r="I134" s="635" t="s">
        <v>1802</v>
      </c>
      <c r="J134" s="577">
        <v>2646</v>
      </c>
      <c r="K134" s="577"/>
      <c r="L134" s="575"/>
      <c r="M134" s="132"/>
    </row>
    <row r="135" spans="1:13" s="133" customFormat="1" ht="38.25" x14ac:dyDescent="0.2">
      <c r="A135" s="579">
        <f t="shared" si="2"/>
        <v>133</v>
      </c>
      <c r="B135" s="579" t="s">
        <v>287</v>
      </c>
      <c r="C135" s="575" t="s">
        <v>709</v>
      </c>
      <c r="D135" s="579" t="s">
        <v>672</v>
      </c>
      <c r="E135" s="579" t="s">
        <v>323</v>
      </c>
      <c r="F135" s="575" t="s">
        <v>4166</v>
      </c>
      <c r="G135" s="575" t="s">
        <v>2616</v>
      </c>
      <c r="H135" s="575" t="s">
        <v>4165</v>
      </c>
      <c r="I135" s="635" t="s">
        <v>1802</v>
      </c>
      <c r="J135" s="577">
        <v>2650</v>
      </c>
      <c r="K135" s="577"/>
      <c r="L135" s="575"/>
      <c r="M135" s="132"/>
    </row>
    <row r="136" spans="1:13" s="133" customFormat="1" ht="25.5" x14ac:dyDescent="0.2">
      <c r="A136" s="579">
        <f t="shared" si="2"/>
        <v>134</v>
      </c>
      <c r="B136" s="579" t="s">
        <v>287</v>
      </c>
      <c r="C136" s="575" t="s">
        <v>709</v>
      </c>
      <c r="D136" s="579" t="s">
        <v>672</v>
      </c>
      <c r="E136" s="579" t="s">
        <v>323</v>
      </c>
      <c r="F136" s="575" t="s">
        <v>4164</v>
      </c>
      <c r="G136" s="575" t="s">
        <v>4163</v>
      </c>
      <c r="H136" s="575" t="s">
        <v>4162</v>
      </c>
      <c r="I136" s="635" t="s">
        <v>1802</v>
      </c>
      <c r="J136" s="577">
        <v>2000</v>
      </c>
      <c r="K136" s="577"/>
      <c r="L136" s="575"/>
      <c r="M136" s="132"/>
    </row>
    <row r="137" spans="1:13" s="133" customFormat="1" ht="25.5" x14ac:dyDescent="0.2">
      <c r="A137" s="579">
        <f t="shared" si="2"/>
        <v>135</v>
      </c>
      <c r="B137" s="579" t="s">
        <v>287</v>
      </c>
      <c r="C137" s="575" t="s">
        <v>709</v>
      </c>
      <c r="D137" s="579" t="s">
        <v>672</v>
      </c>
      <c r="E137" s="579" t="s">
        <v>323</v>
      </c>
      <c r="F137" s="575" t="s">
        <v>4161</v>
      </c>
      <c r="G137" s="575" t="s">
        <v>4160</v>
      </c>
      <c r="H137" s="575" t="s">
        <v>4159</v>
      </c>
      <c r="I137" s="635" t="s">
        <v>1802</v>
      </c>
      <c r="J137" s="577">
        <v>2000</v>
      </c>
      <c r="K137" s="577"/>
      <c r="L137" s="575"/>
      <c r="M137" s="132"/>
    </row>
    <row r="138" spans="1:13" s="133" customFormat="1" ht="25.5" x14ac:dyDescent="0.2">
      <c r="A138" s="579">
        <f t="shared" si="2"/>
        <v>136</v>
      </c>
      <c r="B138" s="579" t="s">
        <v>287</v>
      </c>
      <c r="C138" s="575" t="s">
        <v>709</v>
      </c>
      <c r="D138" s="579" t="s">
        <v>672</v>
      </c>
      <c r="E138" s="579" t="s">
        <v>323</v>
      </c>
      <c r="F138" s="575" t="s">
        <v>4158</v>
      </c>
      <c r="G138" s="575" t="s">
        <v>4157</v>
      </c>
      <c r="H138" s="575" t="s">
        <v>4156</v>
      </c>
      <c r="I138" s="635" t="s">
        <v>1802</v>
      </c>
      <c r="J138" s="577">
        <v>2700</v>
      </c>
      <c r="K138" s="577"/>
      <c r="L138" s="575"/>
      <c r="M138" s="132"/>
    </row>
    <row r="139" spans="1:13" s="133" customFormat="1" ht="38.25" x14ac:dyDescent="0.2">
      <c r="A139" s="579">
        <f t="shared" si="2"/>
        <v>137</v>
      </c>
      <c r="B139" s="579" t="s">
        <v>287</v>
      </c>
      <c r="C139" s="575" t="s">
        <v>3215</v>
      </c>
      <c r="D139" s="579" t="s">
        <v>672</v>
      </c>
      <c r="E139" s="579" t="s">
        <v>323</v>
      </c>
      <c r="F139" s="575" t="s">
        <v>4155</v>
      </c>
      <c r="G139" s="575" t="s">
        <v>4154</v>
      </c>
      <c r="H139" s="575" t="s">
        <v>4153</v>
      </c>
      <c r="I139" s="636" t="s">
        <v>4152</v>
      </c>
      <c r="J139" s="577">
        <v>0</v>
      </c>
      <c r="K139" s="577">
        <v>5000</v>
      </c>
      <c r="L139" s="575"/>
    </row>
    <row r="140" spans="1:13" s="133" customFormat="1" ht="25.5" x14ac:dyDescent="0.2">
      <c r="A140" s="579">
        <f t="shared" si="2"/>
        <v>138</v>
      </c>
      <c r="B140" s="579" t="s">
        <v>287</v>
      </c>
      <c r="C140" s="575" t="s">
        <v>2576</v>
      </c>
      <c r="D140" s="579" t="s">
        <v>672</v>
      </c>
      <c r="E140" s="579" t="s">
        <v>323</v>
      </c>
      <c r="F140" s="575" t="s">
        <v>4151</v>
      </c>
      <c r="G140" s="575" t="s">
        <v>4076</v>
      </c>
      <c r="H140" s="575" t="s">
        <v>4150</v>
      </c>
      <c r="I140" s="635" t="s">
        <v>4149</v>
      </c>
      <c r="J140" s="577">
        <v>4312</v>
      </c>
      <c r="K140" s="577"/>
      <c r="L140" s="575"/>
      <c r="M140" s="132"/>
    </row>
    <row r="141" spans="1:13" s="133" customFormat="1" ht="38.25" x14ac:dyDescent="0.2">
      <c r="A141" s="579">
        <f t="shared" si="2"/>
        <v>139</v>
      </c>
      <c r="B141" s="579" t="s">
        <v>287</v>
      </c>
      <c r="C141" s="575" t="s">
        <v>4055</v>
      </c>
      <c r="D141" s="579" t="s">
        <v>750</v>
      </c>
      <c r="E141" s="579" t="s">
        <v>323</v>
      </c>
      <c r="F141" s="575" t="s">
        <v>4148</v>
      </c>
      <c r="G141" s="575" t="s">
        <v>4054</v>
      </c>
      <c r="H141" s="575" t="s">
        <v>4147</v>
      </c>
      <c r="I141" s="635" t="s">
        <v>4146</v>
      </c>
      <c r="J141" s="577">
        <v>311.04000000000002</v>
      </c>
      <c r="K141" s="577"/>
      <c r="L141" s="575"/>
      <c r="M141" s="132"/>
    </row>
    <row r="142" spans="1:13" s="133" customFormat="1" ht="25.5" x14ac:dyDescent="0.2">
      <c r="A142" s="579">
        <f t="shared" si="2"/>
        <v>140</v>
      </c>
      <c r="B142" s="579" t="s">
        <v>287</v>
      </c>
      <c r="C142" s="575" t="s">
        <v>4145</v>
      </c>
      <c r="D142" s="579" t="s">
        <v>750</v>
      </c>
      <c r="E142" s="579" t="s">
        <v>323</v>
      </c>
      <c r="F142" s="575" t="s">
        <v>4144</v>
      </c>
      <c r="G142" s="575" t="s">
        <v>4143</v>
      </c>
      <c r="H142" s="575" t="s">
        <v>4142</v>
      </c>
      <c r="I142" s="635" t="s">
        <v>4141</v>
      </c>
      <c r="J142" s="577">
        <v>31200</v>
      </c>
      <c r="K142" s="577"/>
      <c r="L142" s="575"/>
      <c r="M142" s="132"/>
    </row>
    <row r="143" spans="1:13" s="133" customFormat="1" ht="25.5" x14ac:dyDescent="0.2">
      <c r="A143" s="579">
        <f t="shared" si="2"/>
        <v>141</v>
      </c>
      <c r="B143" s="579" t="s">
        <v>287</v>
      </c>
      <c r="C143" s="575" t="s">
        <v>4140</v>
      </c>
      <c r="D143" s="579" t="s">
        <v>750</v>
      </c>
      <c r="E143" s="579" t="s">
        <v>323</v>
      </c>
      <c r="F143" s="575" t="s">
        <v>4139</v>
      </c>
      <c r="G143" s="575" t="s">
        <v>4050</v>
      </c>
      <c r="H143" s="575" t="s">
        <v>4138</v>
      </c>
      <c r="I143" s="635" t="s">
        <v>4137</v>
      </c>
      <c r="J143" s="577">
        <v>257.76</v>
      </c>
      <c r="K143" s="577"/>
      <c r="L143" s="575"/>
    </row>
    <row r="144" spans="1:13" s="133" customFormat="1" ht="38.25" x14ac:dyDescent="0.2">
      <c r="A144" s="579">
        <f t="shared" si="2"/>
        <v>142</v>
      </c>
      <c r="B144" s="579" t="s">
        <v>287</v>
      </c>
      <c r="C144" s="575" t="s">
        <v>4136</v>
      </c>
      <c r="D144" s="579" t="s">
        <v>750</v>
      </c>
      <c r="E144" s="579" t="s">
        <v>323</v>
      </c>
      <c r="F144" s="575" t="s">
        <v>4135</v>
      </c>
      <c r="G144" s="575" t="s">
        <v>2525</v>
      </c>
      <c r="H144" s="575" t="s">
        <v>4134</v>
      </c>
      <c r="I144" s="635" t="s">
        <v>4133</v>
      </c>
      <c r="J144" s="577">
        <v>1932</v>
      </c>
      <c r="K144" s="577"/>
      <c r="L144" s="575"/>
    </row>
    <row r="145" spans="1:12" s="133" customFormat="1" ht="38.25" x14ac:dyDescent="0.2">
      <c r="A145" s="579">
        <f t="shared" si="2"/>
        <v>143</v>
      </c>
      <c r="B145" s="579" t="s">
        <v>287</v>
      </c>
      <c r="C145" s="575" t="s">
        <v>4132</v>
      </c>
      <c r="D145" s="579" t="s">
        <v>750</v>
      </c>
      <c r="E145" s="579" t="s">
        <v>323</v>
      </c>
      <c r="F145" s="575" t="s">
        <v>4131</v>
      </c>
      <c r="G145" s="575" t="s">
        <v>4054</v>
      </c>
      <c r="H145" s="575" t="s">
        <v>4130</v>
      </c>
      <c r="I145" s="635" t="s">
        <v>4129</v>
      </c>
      <c r="J145" s="577">
        <v>158.4</v>
      </c>
      <c r="K145" s="577"/>
      <c r="L145" s="575"/>
    </row>
    <row r="146" spans="1:12" s="133" customFormat="1" ht="38.25" x14ac:dyDescent="0.2">
      <c r="A146" s="579">
        <f t="shared" si="2"/>
        <v>144</v>
      </c>
      <c r="B146" s="579" t="s">
        <v>287</v>
      </c>
      <c r="C146" s="575" t="s">
        <v>4128</v>
      </c>
      <c r="D146" s="579" t="s">
        <v>750</v>
      </c>
      <c r="E146" s="579" t="s">
        <v>323</v>
      </c>
      <c r="F146" s="575" t="s">
        <v>4127</v>
      </c>
      <c r="G146" s="575" t="s">
        <v>4050</v>
      </c>
      <c r="H146" s="575" t="s">
        <v>4126</v>
      </c>
      <c r="I146" s="635" t="s">
        <v>4125</v>
      </c>
      <c r="J146" s="577">
        <v>129.6</v>
      </c>
      <c r="K146" s="577"/>
      <c r="L146" s="575"/>
    </row>
    <row r="147" spans="1:12" s="133" customFormat="1" ht="38.25" x14ac:dyDescent="0.2">
      <c r="A147" s="579">
        <f t="shared" si="2"/>
        <v>145</v>
      </c>
      <c r="B147" s="579" t="s">
        <v>287</v>
      </c>
      <c r="C147" s="575" t="s">
        <v>4124</v>
      </c>
      <c r="D147" s="579" t="s">
        <v>750</v>
      </c>
      <c r="E147" s="579" t="s">
        <v>323</v>
      </c>
      <c r="F147" s="575" t="s">
        <v>4123</v>
      </c>
      <c r="G147" s="575" t="s">
        <v>4122</v>
      </c>
      <c r="H147" s="575" t="s">
        <v>4121</v>
      </c>
      <c r="I147" s="635" t="s">
        <v>4120</v>
      </c>
      <c r="J147" s="577">
        <v>1140</v>
      </c>
      <c r="K147" s="577"/>
      <c r="L147" s="575"/>
    </row>
    <row r="148" spans="1:12" s="133" customFormat="1" ht="38.25" x14ac:dyDescent="0.2">
      <c r="A148" s="579">
        <f t="shared" si="2"/>
        <v>146</v>
      </c>
      <c r="B148" s="579" t="s">
        <v>287</v>
      </c>
      <c r="C148" s="575" t="s">
        <v>2543</v>
      </c>
      <c r="D148" s="579" t="s">
        <v>750</v>
      </c>
      <c r="E148" s="579" t="s">
        <v>323</v>
      </c>
      <c r="F148" s="575" t="s">
        <v>4119</v>
      </c>
      <c r="G148" s="575" t="s">
        <v>2542</v>
      </c>
      <c r="H148" s="575" t="s">
        <v>4118</v>
      </c>
      <c r="I148" s="635" t="s">
        <v>4117</v>
      </c>
      <c r="J148" s="577">
        <v>3120</v>
      </c>
      <c r="K148" s="577"/>
      <c r="L148" s="575"/>
    </row>
    <row r="149" spans="1:12" s="133" customFormat="1" ht="38.25" x14ac:dyDescent="0.2">
      <c r="A149" s="579">
        <f t="shared" si="2"/>
        <v>147</v>
      </c>
      <c r="B149" s="579" t="s">
        <v>287</v>
      </c>
      <c r="C149" s="575" t="s">
        <v>4116</v>
      </c>
      <c r="D149" s="579" t="s">
        <v>750</v>
      </c>
      <c r="E149" s="579" t="s">
        <v>323</v>
      </c>
      <c r="F149" s="575" t="s">
        <v>1434</v>
      </c>
      <c r="G149" s="575" t="s">
        <v>2534</v>
      </c>
      <c r="H149" s="575" t="s">
        <v>4115</v>
      </c>
      <c r="I149" s="635" t="s">
        <v>4114</v>
      </c>
      <c r="J149" s="577">
        <v>504.9</v>
      </c>
      <c r="K149" s="577"/>
      <c r="L149" s="575"/>
    </row>
    <row r="150" spans="1:12" s="133" customFormat="1" ht="38.25" x14ac:dyDescent="0.2">
      <c r="A150" s="579">
        <f t="shared" si="2"/>
        <v>148</v>
      </c>
      <c r="B150" s="579" t="s">
        <v>287</v>
      </c>
      <c r="C150" s="575" t="s">
        <v>4113</v>
      </c>
      <c r="D150" s="579" t="s">
        <v>750</v>
      </c>
      <c r="E150" s="579" t="s">
        <v>323</v>
      </c>
      <c r="F150" s="575" t="s">
        <v>3197</v>
      </c>
      <c r="G150" s="575" t="s">
        <v>4093</v>
      </c>
      <c r="H150" s="575" t="s">
        <v>4112</v>
      </c>
      <c r="I150" s="635" t="s">
        <v>4111</v>
      </c>
      <c r="J150" s="577">
        <v>4800</v>
      </c>
      <c r="K150" s="577"/>
      <c r="L150" s="575"/>
    </row>
    <row r="151" spans="1:12" s="133" customFormat="1" ht="38.25" x14ac:dyDescent="0.2">
      <c r="A151" s="579">
        <f t="shared" si="2"/>
        <v>149</v>
      </c>
      <c r="B151" s="579" t="s">
        <v>287</v>
      </c>
      <c r="C151" s="575" t="s">
        <v>4055</v>
      </c>
      <c r="D151" s="579" t="s">
        <v>750</v>
      </c>
      <c r="E151" s="579" t="s">
        <v>323</v>
      </c>
      <c r="F151" s="575" t="s">
        <v>1426</v>
      </c>
      <c r="G151" s="575" t="s">
        <v>4054</v>
      </c>
      <c r="H151" s="575" t="s">
        <v>4110</v>
      </c>
      <c r="I151" s="635" t="s">
        <v>4109</v>
      </c>
      <c r="J151" s="577">
        <v>599.04</v>
      </c>
      <c r="K151" s="577"/>
      <c r="L151" s="575"/>
    </row>
    <row r="152" spans="1:12" s="133" customFormat="1" ht="38.25" x14ac:dyDescent="0.2">
      <c r="A152" s="579">
        <f t="shared" si="2"/>
        <v>150</v>
      </c>
      <c r="B152" s="579" t="s">
        <v>287</v>
      </c>
      <c r="C152" s="575" t="s">
        <v>4108</v>
      </c>
      <c r="D152" s="579" t="s">
        <v>750</v>
      </c>
      <c r="E152" s="579" t="s">
        <v>323</v>
      </c>
      <c r="F152" s="575" t="s">
        <v>1420</v>
      </c>
      <c r="G152" s="575" t="s">
        <v>4107</v>
      </c>
      <c r="H152" s="575" t="s">
        <v>4098</v>
      </c>
      <c r="I152" s="635" t="s">
        <v>4106</v>
      </c>
      <c r="J152" s="577">
        <v>5760</v>
      </c>
      <c r="K152" s="577"/>
      <c r="L152" s="575"/>
    </row>
    <row r="153" spans="1:12" s="133" customFormat="1" ht="38.25" x14ac:dyDescent="0.2">
      <c r="A153" s="579">
        <f t="shared" si="2"/>
        <v>151</v>
      </c>
      <c r="B153" s="579" t="s">
        <v>287</v>
      </c>
      <c r="C153" s="575" t="s">
        <v>4105</v>
      </c>
      <c r="D153" s="579" t="s">
        <v>750</v>
      </c>
      <c r="E153" s="579" t="s">
        <v>323</v>
      </c>
      <c r="F153" s="575" t="s">
        <v>1413</v>
      </c>
      <c r="G153" s="575" t="s">
        <v>4054</v>
      </c>
      <c r="H153" s="575" t="s">
        <v>4104</v>
      </c>
      <c r="I153" s="635" t="s">
        <v>4103</v>
      </c>
      <c r="J153" s="577">
        <v>225</v>
      </c>
      <c r="K153" s="577"/>
      <c r="L153" s="575"/>
    </row>
    <row r="154" spans="1:12" s="133" customFormat="1" ht="25.5" x14ac:dyDescent="0.2">
      <c r="A154" s="579">
        <f t="shared" si="2"/>
        <v>152</v>
      </c>
      <c r="B154" s="579" t="s">
        <v>287</v>
      </c>
      <c r="C154" s="575" t="s">
        <v>4061</v>
      </c>
      <c r="D154" s="579" t="s">
        <v>750</v>
      </c>
      <c r="E154" s="579" t="s">
        <v>323</v>
      </c>
      <c r="F154" s="575" t="s">
        <v>1411</v>
      </c>
      <c r="G154" s="575" t="s">
        <v>4054</v>
      </c>
      <c r="H154" s="575" t="s">
        <v>4102</v>
      </c>
      <c r="I154" s="635" t="s">
        <v>4101</v>
      </c>
      <c r="J154" s="577">
        <v>380</v>
      </c>
      <c r="K154" s="577"/>
      <c r="L154" s="575"/>
    </row>
    <row r="155" spans="1:12" s="133" customFormat="1" ht="25.5" x14ac:dyDescent="0.2">
      <c r="A155" s="579">
        <f t="shared" si="2"/>
        <v>153</v>
      </c>
      <c r="B155" s="579" t="s">
        <v>287</v>
      </c>
      <c r="C155" s="575" t="s">
        <v>4100</v>
      </c>
      <c r="D155" s="579" t="s">
        <v>750</v>
      </c>
      <c r="E155" s="579" t="s">
        <v>323</v>
      </c>
      <c r="F155" s="575" t="s">
        <v>1408</v>
      </c>
      <c r="G155" s="575" t="s">
        <v>4099</v>
      </c>
      <c r="H155" s="575" t="s">
        <v>4098</v>
      </c>
      <c r="I155" s="635">
        <v>2016</v>
      </c>
      <c r="J155" s="577">
        <v>7920</v>
      </c>
      <c r="K155" s="577"/>
      <c r="L155" s="575"/>
    </row>
    <row r="156" spans="1:12" s="133" customFormat="1" ht="25.5" x14ac:dyDescent="0.2">
      <c r="A156" s="579">
        <f t="shared" si="2"/>
        <v>154</v>
      </c>
      <c r="B156" s="579" t="s">
        <v>287</v>
      </c>
      <c r="C156" s="575" t="s">
        <v>4097</v>
      </c>
      <c r="D156" s="579" t="s">
        <v>750</v>
      </c>
      <c r="E156" s="579" t="s">
        <v>323</v>
      </c>
      <c r="F156" s="575" t="s">
        <v>1405</v>
      </c>
      <c r="G156" s="575" t="s">
        <v>2525</v>
      </c>
      <c r="H156" s="575" t="s">
        <v>4096</v>
      </c>
      <c r="I156" s="635" t="s">
        <v>4095</v>
      </c>
      <c r="J156" s="577">
        <v>2988</v>
      </c>
      <c r="K156" s="577"/>
      <c r="L156" s="575"/>
    </row>
    <row r="157" spans="1:12" s="133" customFormat="1" ht="51" x14ac:dyDescent="0.2">
      <c r="A157" s="579">
        <f t="shared" si="2"/>
        <v>155</v>
      </c>
      <c r="B157" s="579" t="s">
        <v>287</v>
      </c>
      <c r="C157" s="575" t="s">
        <v>4094</v>
      </c>
      <c r="D157" s="579" t="s">
        <v>750</v>
      </c>
      <c r="E157" s="579" t="s">
        <v>323</v>
      </c>
      <c r="F157" s="575" t="s">
        <v>1401</v>
      </c>
      <c r="G157" s="575" t="s">
        <v>4093</v>
      </c>
      <c r="H157" s="575" t="s">
        <v>4092</v>
      </c>
      <c r="I157" s="635" t="s">
        <v>4091</v>
      </c>
      <c r="J157" s="577">
        <v>508.8</v>
      </c>
      <c r="K157" s="577"/>
      <c r="L157" s="575"/>
    </row>
    <row r="158" spans="1:12" s="133" customFormat="1" ht="38.25" x14ac:dyDescent="0.2">
      <c r="A158" s="579">
        <f t="shared" si="2"/>
        <v>156</v>
      </c>
      <c r="B158" s="579" t="s">
        <v>287</v>
      </c>
      <c r="C158" s="575" t="s">
        <v>4055</v>
      </c>
      <c r="D158" s="579" t="s">
        <v>750</v>
      </c>
      <c r="E158" s="579" t="s">
        <v>323</v>
      </c>
      <c r="F158" s="575" t="s">
        <v>1398</v>
      </c>
      <c r="G158" s="575" t="s">
        <v>4054</v>
      </c>
      <c r="H158" s="575" t="s">
        <v>4053</v>
      </c>
      <c r="I158" s="635" t="s">
        <v>4090</v>
      </c>
      <c r="J158" s="577">
        <v>599.04</v>
      </c>
      <c r="K158" s="577"/>
      <c r="L158" s="575"/>
    </row>
    <row r="159" spans="1:12" s="133" customFormat="1" ht="25.5" x14ac:dyDescent="0.2">
      <c r="A159" s="579">
        <f t="shared" si="2"/>
        <v>157</v>
      </c>
      <c r="B159" s="579" t="s">
        <v>287</v>
      </c>
      <c r="C159" s="575" t="s">
        <v>4061</v>
      </c>
      <c r="D159" s="579" t="s">
        <v>750</v>
      </c>
      <c r="E159" s="579" t="s">
        <v>323</v>
      </c>
      <c r="F159" s="575" t="s">
        <v>1396</v>
      </c>
      <c r="G159" s="575" t="s">
        <v>4054</v>
      </c>
      <c r="H159" s="575" t="s">
        <v>4089</v>
      </c>
      <c r="I159" s="635" t="s">
        <v>4088</v>
      </c>
      <c r="J159" s="577">
        <v>980</v>
      </c>
      <c r="K159" s="577"/>
      <c r="L159" s="575"/>
    </row>
    <row r="160" spans="1:12" s="133" customFormat="1" ht="25.5" x14ac:dyDescent="0.2">
      <c r="A160" s="579">
        <f t="shared" si="2"/>
        <v>158</v>
      </c>
      <c r="B160" s="579" t="s">
        <v>287</v>
      </c>
      <c r="C160" s="575" t="s">
        <v>4058</v>
      </c>
      <c r="D160" s="579" t="s">
        <v>750</v>
      </c>
      <c r="E160" s="579" t="s">
        <v>323</v>
      </c>
      <c r="F160" s="575" t="s">
        <v>1394</v>
      </c>
      <c r="G160" s="575" t="s">
        <v>4054</v>
      </c>
      <c r="H160" s="575" t="s">
        <v>4087</v>
      </c>
      <c r="I160" s="635" t="s">
        <v>4086</v>
      </c>
      <c r="J160" s="577">
        <v>4480.8</v>
      </c>
      <c r="K160" s="577"/>
      <c r="L160" s="575"/>
    </row>
    <row r="161" spans="1:12" s="133" customFormat="1" ht="25.5" x14ac:dyDescent="0.2">
      <c r="A161" s="579">
        <f t="shared" si="2"/>
        <v>159</v>
      </c>
      <c r="B161" s="579" t="s">
        <v>287</v>
      </c>
      <c r="C161" s="575" t="s">
        <v>4071</v>
      </c>
      <c r="D161" s="579" t="s">
        <v>750</v>
      </c>
      <c r="E161" s="579" t="s">
        <v>323</v>
      </c>
      <c r="F161" s="575" t="s">
        <v>4085</v>
      </c>
      <c r="G161" s="575" t="s">
        <v>4084</v>
      </c>
      <c r="H161" s="575" t="s">
        <v>4083</v>
      </c>
      <c r="I161" s="635" t="s">
        <v>4082</v>
      </c>
      <c r="J161" s="577">
        <v>1871.96</v>
      </c>
      <c r="K161" s="577"/>
      <c r="L161" s="575"/>
    </row>
    <row r="162" spans="1:12" s="133" customFormat="1" ht="38.25" x14ac:dyDescent="0.2">
      <c r="A162" s="579">
        <f t="shared" si="2"/>
        <v>160</v>
      </c>
      <c r="B162" s="579" t="s">
        <v>287</v>
      </c>
      <c r="C162" s="575" t="s">
        <v>4064</v>
      </c>
      <c r="D162" s="579" t="s">
        <v>750</v>
      </c>
      <c r="E162" s="579" t="s">
        <v>323</v>
      </c>
      <c r="F162" s="575" t="s">
        <v>1379</v>
      </c>
      <c r="G162" s="575" t="s">
        <v>4054</v>
      </c>
      <c r="H162" s="575" t="s">
        <v>4063</v>
      </c>
      <c r="I162" s="635" t="s">
        <v>4081</v>
      </c>
      <c r="J162" s="577">
        <v>15</v>
      </c>
      <c r="K162" s="577"/>
      <c r="L162" s="575"/>
    </row>
    <row r="163" spans="1:12" s="133" customFormat="1" ht="38.25" x14ac:dyDescent="0.2">
      <c r="A163" s="579">
        <f t="shared" si="2"/>
        <v>161</v>
      </c>
      <c r="B163" s="579" t="s">
        <v>287</v>
      </c>
      <c r="C163" s="575" t="s">
        <v>4055</v>
      </c>
      <c r="D163" s="579" t="s">
        <v>750</v>
      </c>
      <c r="E163" s="579" t="s">
        <v>323</v>
      </c>
      <c r="F163" s="575" t="s">
        <v>1375</v>
      </c>
      <c r="G163" s="575" t="s">
        <v>4054</v>
      </c>
      <c r="H163" s="575" t="s">
        <v>4053</v>
      </c>
      <c r="I163" s="635" t="s">
        <v>4080</v>
      </c>
      <c r="J163" s="577">
        <v>587.52</v>
      </c>
      <c r="K163" s="577"/>
      <c r="L163" s="575"/>
    </row>
    <row r="164" spans="1:12" s="133" customFormat="1" ht="38.25" x14ac:dyDescent="0.2">
      <c r="A164" s="579">
        <f t="shared" si="2"/>
        <v>162</v>
      </c>
      <c r="B164" s="579" t="s">
        <v>287</v>
      </c>
      <c r="C164" s="575" t="s">
        <v>4064</v>
      </c>
      <c r="D164" s="579" t="s">
        <v>750</v>
      </c>
      <c r="E164" s="579" t="s">
        <v>323</v>
      </c>
      <c r="F164" s="575" t="s">
        <v>1372</v>
      </c>
      <c r="G164" s="575" t="s">
        <v>4054</v>
      </c>
      <c r="H164" s="575" t="s">
        <v>4063</v>
      </c>
      <c r="I164" s="635" t="s">
        <v>4079</v>
      </c>
      <c r="J164" s="577">
        <v>15</v>
      </c>
      <c r="K164" s="577"/>
      <c r="L164" s="575"/>
    </row>
    <row r="165" spans="1:12" s="133" customFormat="1" ht="38.25" x14ac:dyDescent="0.2">
      <c r="A165" s="579">
        <f t="shared" si="2"/>
        <v>163</v>
      </c>
      <c r="B165" s="579" t="s">
        <v>287</v>
      </c>
      <c r="C165" s="575" t="s">
        <v>4078</v>
      </c>
      <c r="D165" s="579" t="s">
        <v>750</v>
      </c>
      <c r="E165" s="579" t="s">
        <v>323</v>
      </c>
      <c r="F165" s="575" t="s">
        <v>4077</v>
      </c>
      <c r="G165" s="575" t="s">
        <v>4076</v>
      </c>
      <c r="H165" s="575" t="s">
        <v>4075</v>
      </c>
      <c r="I165" s="635">
        <v>2016</v>
      </c>
      <c r="J165" s="577">
        <v>33984</v>
      </c>
      <c r="K165" s="577"/>
      <c r="L165" s="575"/>
    </row>
    <row r="166" spans="1:12" s="133" customFormat="1" ht="38.25" x14ac:dyDescent="0.2">
      <c r="A166" s="579">
        <f t="shared" si="2"/>
        <v>164</v>
      </c>
      <c r="B166" s="579" t="s">
        <v>287</v>
      </c>
      <c r="C166" s="575" t="s">
        <v>3936</v>
      </c>
      <c r="D166" s="579" t="s">
        <v>750</v>
      </c>
      <c r="E166" s="579" t="s">
        <v>323</v>
      </c>
      <c r="F166" s="575" t="s">
        <v>4074</v>
      </c>
      <c r="G166" s="575" t="s">
        <v>4073</v>
      </c>
      <c r="H166" s="575" t="s">
        <v>4072</v>
      </c>
      <c r="I166" s="635">
        <v>2016</v>
      </c>
      <c r="J166" s="577">
        <v>1195.2</v>
      </c>
      <c r="K166" s="577"/>
      <c r="L166" s="575"/>
    </row>
    <row r="167" spans="1:12" s="133" customFormat="1" ht="25.5" x14ac:dyDescent="0.2">
      <c r="A167" s="579">
        <f t="shared" si="2"/>
        <v>165</v>
      </c>
      <c r="B167" s="579" t="s">
        <v>287</v>
      </c>
      <c r="C167" s="575" t="s">
        <v>4071</v>
      </c>
      <c r="D167" s="579" t="s">
        <v>750</v>
      </c>
      <c r="E167" s="579" t="s">
        <v>323</v>
      </c>
      <c r="F167" s="575" t="s">
        <v>3193</v>
      </c>
      <c r="G167" s="575" t="s">
        <v>4050</v>
      </c>
      <c r="H167" s="575" t="s">
        <v>4070</v>
      </c>
      <c r="I167" s="635" t="s">
        <v>4068</v>
      </c>
      <c r="J167" s="577">
        <v>1296</v>
      </c>
      <c r="K167" s="577"/>
      <c r="L167" s="575"/>
    </row>
    <row r="168" spans="1:12" s="133" customFormat="1" ht="38.25" x14ac:dyDescent="0.2">
      <c r="A168" s="579">
        <f t="shared" si="2"/>
        <v>166</v>
      </c>
      <c r="B168" s="579" t="s">
        <v>287</v>
      </c>
      <c r="C168" s="575" t="s">
        <v>4064</v>
      </c>
      <c r="D168" s="579" t="s">
        <v>750</v>
      </c>
      <c r="E168" s="579" t="s">
        <v>323</v>
      </c>
      <c r="F168" s="575" t="s">
        <v>1362</v>
      </c>
      <c r="G168" s="575" t="s">
        <v>4054</v>
      </c>
      <c r="H168" s="575" t="s">
        <v>4069</v>
      </c>
      <c r="I168" s="635" t="s">
        <v>4068</v>
      </c>
      <c r="J168" s="577">
        <v>68</v>
      </c>
      <c r="K168" s="577"/>
      <c r="L168" s="575"/>
    </row>
    <row r="169" spans="1:12" s="133" customFormat="1" ht="38.25" x14ac:dyDescent="0.2">
      <c r="A169" s="579">
        <f t="shared" si="2"/>
        <v>167</v>
      </c>
      <c r="B169" s="579" t="s">
        <v>287</v>
      </c>
      <c r="C169" s="575" t="s">
        <v>4064</v>
      </c>
      <c r="D169" s="579" t="s">
        <v>750</v>
      </c>
      <c r="E169" s="579" t="s">
        <v>323</v>
      </c>
      <c r="F169" s="575" t="s">
        <v>1383</v>
      </c>
      <c r="G169" s="575" t="s">
        <v>4054</v>
      </c>
      <c r="H169" s="575" t="s">
        <v>4067</v>
      </c>
      <c r="I169" s="635" t="s">
        <v>4066</v>
      </c>
      <c r="J169" s="577">
        <v>1680</v>
      </c>
      <c r="K169" s="577"/>
      <c r="L169" s="575"/>
    </row>
    <row r="170" spans="1:12" s="133" customFormat="1" ht="38.25" x14ac:dyDescent="0.2">
      <c r="A170" s="579">
        <f t="shared" si="2"/>
        <v>168</v>
      </c>
      <c r="B170" s="579" t="s">
        <v>287</v>
      </c>
      <c r="C170" s="575" t="s">
        <v>4055</v>
      </c>
      <c r="D170" s="579" t="s">
        <v>750</v>
      </c>
      <c r="E170" s="579" t="s">
        <v>323</v>
      </c>
      <c r="F170" s="575" t="s">
        <v>1345</v>
      </c>
      <c r="G170" s="575" t="s">
        <v>4054</v>
      </c>
      <c r="H170" s="575" t="s">
        <v>4053</v>
      </c>
      <c r="I170" s="635" t="s">
        <v>4065</v>
      </c>
      <c r="J170" s="577">
        <v>587.52</v>
      </c>
      <c r="K170" s="577"/>
      <c r="L170" s="575"/>
    </row>
    <row r="171" spans="1:12" s="133" customFormat="1" ht="38.25" x14ac:dyDescent="0.2">
      <c r="A171" s="579">
        <f t="shared" si="2"/>
        <v>169</v>
      </c>
      <c r="B171" s="579" t="s">
        <v>287</v>
      </c>
      <c r="C171" s="575" t="s">
        <v>4064</v>
      </c>
      <c r="D171" s="579" t="s">
        <v>750</v>
      </c>
      <c r="E171" s="579" t="s">
        <v>323</v>
      </c>
      <c r="F171" s="575" t="s">
        <v>1325</v>
      </c>
      <c r="G171" s="575" t="s">
        <v>4054</v>
      </c>
      <c r="H171" s="575" t="s">
        <v>4063</v>
      </c>
      <c r="I171" s="635" t="s">
        <v>4062</v>
      </c>
      <c r="J171" s="577">
        <v>15</v>
      </c>
      <c r="K171" s="577"/>
      <c r="L171" s="575"/>
    </row>
    <row r="172" spans="1:12" s="133" customFormat="1" ht="25.5" x14ac:dyDescent="0.2">
      <c r="A172" s="579">
        <f t="shared" si="2"/>
        <v>170</v>
      </c>
      <c r="B172" s="579" t="s">
        <v>287</v>
      </c>
      <c r="C172" s="575" t="s">
        <v>4061</v>
      </c>
      <c r="D172" s="579" t="s">
        <v>750</v>
      </c>
      <c r="E172" s="579" t="s">
        <v>323</v>
      </c>
      <c r="F172" s="575" t="s">
        <v>1312</v>
      </c>
      <c r="G172" s="575" t="s">
        <v>4054</v>
      </c>
      <c r="H172" s="575" t="s">
        <v>4060</v>
      </c>
      <c r="I172" s="635" t="s">
        <v>4059</v>
      </c>
      <c r="J172" s="577">
        <v>220</v>
      </c>
      <c r="K172" s="577"/>
      <c r="L172" s="575"/>
    </row>
    <row r="173" spans="1:12" s="133" customFormat="1" ht="25.5" x14ac:dyDescent="0.2">
      <c r="A173" s="579">
        <f t="shared" si="2"/>
        <v>171</v>
      </c>
      <c r="B173" s="579" t="s">
        <v>287</v>
      </c>
      <c r="C173" s="575" t="s">
        <v>4058</v>
      </c>
      <c r="D173" s="579" t="s">
        <v>750</v>
      </c>
      <c r="E173" s="579" t="s">
        <v>323</v>
      </c>
      <c r="F173" s="575" t="s">
        <v>1331</v>
      </c>
      <c r="G173" s="575" t="s">
        <v>2546</v>
      </c>
      <c r="H173" s="575" t="s">
        <v>4057</v>
      </c>
      <c r="I173" s="635" t="s">
        <v>4056</v>
      </c>
      <c r="J173" s="577">
        <v>1080</v>
      </c>
      <c r="K173" s="577"/>
      <c r="L173" s="575"/>
    </row>
    <row r="174" spans="1:12" s="133" customFormat="1" ht="38.25" x14ac:dyDescent="0.2">
      <c r="A174" s="579">
        <f t="shared" si="2"/>
        <v>172</v>
      </c>
      <c r="B174" s="579" t="s">
        <v>287</v>
      </c>
      <c r="C174" s="575" t="s">
        <v>4055</v>
      </c>
      <c r="D174" s="579" t="s">
        <v>750</v>
      </c>
      <c r="E174" s="579" t="s">
        <v>323</v>
      </c>
      <c r="F174" s="575" t="s">
        <v>1328</v>
      </c>
      <c r="G174" s="575" t="s">
        <v>4054</v>
      </c>
      <c r="H174" s="575" t="s">
        <v>4053</v>
      </c>
      <c r="I174" s="635" t="s">
        <v>4052</v>
      </c>
      <c r="J174" s="577">
        <v>2511.36</v>
      </c>
      <c r="K174" s="577"/>
      <c r="L174" s="575"/>
    </row>
    <row r="175" spans="1:12" s="133" customFormat="1" ht="25.5" x14ac:dyDescent="0.2">
      <c r="A175" s="579">
        <f t="shared" si="2"/>
        <v>173</v>
      </c>
      <c r="B175" s="579" t="s">
        <v>287</v>
      </c>
      <c r="C175" s="575" t="s">
        <v>4051</v>
      </c>
      <c r="D175" s="579" t="s">
        <v>750</v>
      </c>
      <c r="E175" s="579" t="s">
        <v>323</v>
      </c>
      <c r="F175" s="575" t="s">
        <v>1352</v>
      </c>
      <c r="G175" s="575" t="s">
        <v>4050</v>
      </c>
      <c r="H175" s="575" t="s">
        <v>4049</v>
      </c>
      <c r="I175" s="635" t="s">
        <v>4048</v>
      </c>
      <c r="J175" s="577">
        <v>324.27999999999997</v>
      </c>
      <c r="K175" s="577"/>
      <c r="L175" s="575"/>
    </row>
    <row r="176" spans="1:12" s="133" customFormat="1" ht="25.5" x14ac:dyDescent="0.2">
      <c r="A176" s="579">
        <f t="shared" si="2"/>
        <v>174</v>
      </c>
      <c r="B176" s="579" t="s">
        <v>287</v>
      </c>
      <c r="C176" s="575" t="s">
        <v>4047</v>
      </c>
      <c r="D176" s="579" t="s">
        <v>750</v>
      </c>
      <c r="E176" s="579" t="s">
        <v>323</v>
      </c>
      <c r="F176" s="575" t="s">
        <v>1321</v>
      </c>
      <c r="G176" s="575" t="s">
        <v>2627</v>
      </c>
      <c r="H176" s="575" t="s">
        <v>4046</v>
      </c>
      <c r="I176" s="635" t="s">
        <v>4045</v>
      </c>
      <c r="J176" s="577">
        <v>612</v>
      </c>
      <c r="K176" s="577"/>
      <c r="L176" s="575"/>
    </row>
    <row r="177" spans="1:13" s="133" customFormat="1" ht="38.25" x14ac:dyDescent="0.2">
      <c r="A177" s="579">
        <f t="shared" si="2"/>
        <v>175</v>
      </c>
      <c r="B177" s="579" t="s">
        <v>287</v>
      </c>
      <c r="C177" s="575" t="s">
        <v>4044</v>
      </c>
      <c r="D177" s="579" t="s">
        <v>750</v>
      </c>
      <c r="E177" s="579" t="s">
        <v>323</v>
      </c>
      <c r="F177" s="575" t="s">
        <v>1316</v>
      </c>
      <c r="G177" s="575" t="s">
        <v>2627</v>
      </c>
      <c r="H177" s="575" t="s">
        <v>4043</v>
      </c>
      <c r="I177" s="635" t="s">
        <v>4042</v>
      </c>
      <c r="J177" s="577">
        <v>252</v>
      </c>
      <c r="K177" s="577"/>
      <c r="L177" s="575"/>
    </row>
    <row r="178" spans="1:13" s="133" customFormat="1" ht="38.25" x14ac:dyDescent="0.2">
      <c r="A178" s="579">
        <f t="shared" si="2"/>
        <v>176</v>
      </c>
      <c r="B178" s="579" t="s">
        <v>287</v>
      </c>
      <c r="C178" s="575" t="s">
        <v>2531</v>
      </c>
      <c r="D178" s="579" t="s">
        <v>750</v>
      </c>
      <c r="E178" s="579" t="s">
        <v>323</v>
      </c>
      <c r="F178" s="575" t="s">
        <v>1309</v>
      </c>
      <c r="G178" s="575" t="s">
        <v>2530</v>
      </c>
      <c r="H178" s="575" t="s">
        <v>4041</v>
      </c>
      <c r="I178" s="635" t="s">
        <v>2528</v>
      </c>
      <c r="J178" s="577">
        <v>2503.1999999999998</v>
      </c>
      <c r="K178" s="577"/>
      <c r="L178" s="575"/>
    </row>
    <row r="179" spans="1:13" s="133" customFormat="1" ht="38.25" x14ac:dyDescent="0.2">
      <c r="A179" s="579">
        <f t="shared" si="2"/>
        <v>177</v>
      </c>
      <c r="B179" s="579" t="s">
        <v>287</v>
      </c>
      <c r="C179" s="575" t="s">
        <v>4040</v>
      </c>
      <c r="D179" s="579" t="s">
        <v>750</v>
      </c>
      <c r="E179" s="579" t="s">
        <v>323</v>
      </c>
      <c r="F179" s="575" t="s">
        <v>1289</v>
      </c>
      <c r="G179" s="575" t="s">
        <v>2525</v>
      </c>
      <c r="H179" s="575" t="s">
        <v>4039</v>
      </c>
      <c r="I179" s="635" t="s">
        <v>4038</v>
      </c>
      <c r="J179" s="577">
        <v>360</v>
      </c>
      <c r="K179" s="577"/>
      <c r="L179" s="575"/>
    </row>
    <row r="180" spans="1:13" s="133" customFormat="1" ht="38.25" x14ac:dyDescent="0.2">
      <c r="A180" s="579">
        <f t="shared" si="2"/>
        <v>178</v>
      </c>
      <c r="B180" s="579" t="s">
        <v>287</v>
      </c>
      <c r="C180" s="575" t="s">
        <v>4037</v>
      </c>
      <c r="D180" s="579" t="s">
        <v>750</v>
      </c>
      <c r="E180" s="579" t="s">
        <v>323</v>
      </c>
      <c r="F180" s="575" t="s">
        <v>1348</v>
      </c>
      <c r="G180" s="575" t="s">
        <v>2546</v>
      </c>
      <c r="H180" s="575" t="s">
        <v>4036</v>
      </c>
      <c r="I180" s="635" t="s">
        <v>4035</v>
      </c>
      <c r="J180" s="577">
        <v>6744</v>
      </c>
      <c r="K180" s="577"/>
      <c r="L180" s="575"/>
    </row>
    <row r="181" spans="1:13" s="133" customFormat="1" ht="38.25" x14ac:dyDescent="0.2">
      <c r="A181" s="573">
        <f t="shared" si="2"/>
        <v>179</v>
      </c>
      <c r="B181" s="573" t="s">
        <v>289</v>
      </c>
      <c r="C181" s="570" t="s">
        <v>814</v>
      </c>
      <c r="D181" s="573" t="s">
        <v>672</v>
      </c>
      <c r="E181" s="573" t="s">
        <v>323</v>
      </c>
      <c r="F181" s="630" t="s">
        <v>4034</v>
      </c>
      <c r="G181" s="570" t="s">
        <v>2351</v>
      </c>
      <c r="H181" s="570" t="s">
        <v>4033</v>
      </c>
      <c r="I181" s="629" t="s">
        <v>724</v>
      </c>
      <c r="J181" s="571">
        <v>5050</v>
      </c>
      <c r="K181" s="571"/>
      <c r="L181" s="570"/>
      <c r="M181" s="132"/>
    </row>
    <row r="182" spans="1:13" s="133" customFormat="1" ht="38.25" x14ac:dyDescent="0.2">
      <c r="A182" s="573">
        <f t="shared" si="2"/>
        <v>180</v>
      </c>
      <c r="B182" s="573" t="s">
        <v>289</v>
      </c>
      <c r="C182" s="570" t="s">
        <v>814</v>
      </c>
      <c r="D182" s="573" t="s">
        <v>672</v>
      </c>
      <c r="E182" s="573" t="s">
        <v>323</v>
      </c>
      <c r="F182" s="630" t="s">
        <v>4032</v>
      </c>
      <c r="G182" s="570" t="s">
        <v>4031</v>
      </c>
      <c r="H182" s="570" t="s">
        <v>4030</v>
      </c>
      <c r="I182" s="629" t="s">
        <v>724</v>
      </c>
      <c r="J182" s="571">
        <v>2271</v>
      </c>
      <c r="K182" s="571"/>
      <c r="L182" s="570"/>
      <c r="M182" s="132"/>
    </row>
    <row r="183" spans="1:13" s="133" customFormat="1" ht="25.5" x14ac:dyDescent="0.2">
      <c r="A183" s="573">
        <f t="shared" si="2"/>
        <v>181</v>
      </c>
      <c r="B183" s="573" t="s">
        <v>289</v>
      </c>
      <c r="C183" s="570" t="s">
        <v>814</v>
      </c>
      <c r="D183" s="573" t="s">
        <v>672</v>
      </c>
      <c r="E183" s="573" t="s">
        <v>323</v>
      </c>
      <c r="F183" s="630" t="s">
        <v>4029</v>
      </c>
      <c r="G183" s="570" t="s">
        <v>4028</v>
      </c>
      <c r="H183" s="570" t="s">
        <v>4027</v>
      </c>
      <c r="I183" s="629" t="s">
        <v>724</v>
      </c>
      <c r="J183" s="571">
        <v>4137</v>
      </c>
      <c r="K183" s="571"/>
      <c r="L183" s="570"/>
      <c r="M183" s="132"/>
    </row>
    <row r="184" spans="1:13" s="133" customFormat="1" ht="38.25" x14ac:dyDescent="0.2">
      <c r="A184" s="573">
        <f t="shared" si="2"/>
        <v>182</v>
      </c>
      <c r="B184" s="573" t="s">
        <v>289</v>
      </c>
      <c r="C184" s="570" t="s">
        <v>814</v>
      </c>
      <c r="D184" s="573" t="s">
        <v>672</v>
      </c>
      <c r="E184" s="573" t="s">
        <v>323</v>
      </c>
      <c r="F184" s="630" t="s">
        <v>4026</v>
      </c>
      <c r="G184" s="570" t="s">
        <v>4025</v>
      </c>
      <c r="H184" s="570" t="s">
        <v>4024</v>
      </c>
      <c r="I184" s="629" t="s">
        <v>724</v>
      </c>
      <c r="J184" s="571">
        <v>11372</v>
      </c>
      <c r="K184" s="571"/>
      <c r="L184" s="570"/>
      <c r="M184" s="132"/>
    </row>
    <row r="185" spans="1:13" s="133" customFormat="1" ht="38.25" x14ac:dyDescent="0.2">
      <c r="A185" s="573">
        <f t="shared" si="2"/>
        <v>183</v>
      </c>
      <c r="B185" s="573" t="s">
        <v>289</v>
      </c>
      <c r="C185" s="570" t="s">
        <v>814</v>
      </c>
      <c r="D185" s="573" t="s">
        <v>672</v>
      </c>
      <c r="E185" s="573" t="s">
        <v>323</v>
      </c>
      <c r="F185" s="630" t="s">
        <v>4023</v>
      </c>
      <c r="G185" s="570" t="s">
        <v>4022</v>
      </c>
      <c r="H185" s="570" t="s">
        <v>4021</v>
      </c>
      <c r="I185" s="629" t="s">
        <v>724</v>
      </c>
      <c r="J185" s="571">
        <v>3924</v>
      </c>
      <c r="K185" s="571"/>
      <c r="L185" s="570"/>
      <c r="M185" s="132"/>
    </row>
    <row r="186" spans="1:13" s="133" customFormat="1" ht="38.25" x14ac:dyDescent="0.2">
      <c r="A186" s="573">
        <f t="shared" si="2"/>
        <v>184</v>
      </c>
      <c r="B186" s="573" t="s">
        <v>289</v>
      </c>
      <c r="C186" s="570" t="s">
        <v>814</v>
      </c>
      <c r="D186" s="573" t="s">
        <v>672</v>
      </c>
      <c r="E186" s="573" t="s">
        <v>323</v>
      </c>
      <c r="F186" s="630" t="s">
        <v>4020</v>
      </c>
      <c r="G186" s="570" t="s">
        <v>4019</v>
      </c>
      <c r="H186" s="570" t="s">
        <v>4018</v>
      </c>
      <c r="I186" s="629" t="s">
        <v>795</v>
      </c>
      <c r="J186" s="571">
        <v>11819</v>
      </c>
      <c r="K186" s="571"/>
      <c r="L186" s="570"/>
      <c r="M186" s="132"/>
    </row>
    <row r="187" spans="1:13" s="133" customFormat="1" ht="25.5" x14ac:dyDescent="0.2">
      <c r="A187" s="573">
        <f t="shared" si="2"/>
        <v>185</v>
      </c>
      <c r="B187" s="573" t="s">
        <v>289</v>
      </c>
      <c r="C187" s="570" t="s">
        <v>814</v>
      </c>
      <c r="D187" s="573" t="s">
        <v>672</v>
      </c>
      <c r="E187" s="573" t="s">
        <v>323</v>
      </c>
      <c r="F187" s="630" t="s">
        <v>4017</v>
      </c>
      <c r="G187" s="570" t="s">
        <v>2426</v>
      </c>
      <c r="H187" s="570" t="s">
        <v>4016</v>
      </c>
      <c r="I187" s="629" t="s">
        <v>795</v>
      </c>
      <c r="J187" s="571">
        <v>13474</v>
      </c>
      <c r="K187" s="571"/>
      <c r="L187" s="570"/>
      <c r="M187" s="132"/>
    </row>
    <row r="188" spans="1:13" s="133" customFormat="1" ht="25.5" x14ac:dyDescent="0.2">
      <c r="A188" s="573">
        <f t="shared" si="2"/>
        <v>186</v>
      </c>
      <c r="B188" s="573" t="s">
        <v>289</v>
      </c>
      <c r="C188" s="570" t="s">
        <v>814</v>
      </c>
      <c r="D188" s="573" t="s">
        <v>672</v>
      </c>
      <c r="E188" s="573" t="s">
        <v>323</v>
      </c>
      <c r="F188" s="630" t="s">
        <v>4015</v>
      </c>
      <c r="G188" s="570" t="s">
        <v>4014</v>
      </c>
      <c r="H188" s="570" t="s">
        <v>4013</v>
      </c>
      <c r="I188" s="629" t="s">
        <v>795</v>
      </c>
      <c r="J188" s="571">
        <v>14084</v>
      </c>
      <c r="K188" s="571"/>
      <c r="L188" s="570"/>
      <c r="M188" s="132"/>
    </row>
    <row r="189" spans="1:13" s="133" customFormat="1" ht="25.5" x14ac:dyDescent="0.2">
      <c r="A189" s="573">
        <f t="shared" si="2"/>
        <v>187</v>
      </c>
      <c r="B189" s="573" t="s">
        <v>289</v>
      </c>
      <c r="C189" s="570" t="s">
        <v>814</v>
      </c>
      <c r="D189" s="573" t="s">
        <v>672</v>
      </c>
      <c r="E189" s="573" t="s">
        <v>323</v>
      </c>
      <c r="F189" s="630" t="s">
        <v>4012</v>
      </c>
      <c r="G189" s="570" t="s">
        <v>4011</v>
      </c>
      <c r="H189" s="570" t="s">
        <v>4010</v>
      </c>
      <c r="I189" s="629" t="s">
        <v>795</v>
      </c>
      <c r="J189" s="571">
        <v>5290</v>
      </c>
      <c r="K189" s="571"/>
      <c r="L189" s="570"/>
      <c r="M189" s="132"/>
    </row>
    <row r="190" spans="1:13" s="133" customFormat="1" ht="25.5" x14ac:dyDescent="0.2">
      <c r="A190" s="573">
        <f t="shared" si="2"/>
        <v>188</v>
      </c>
      <c r="B190" s="573" t="s">
        <v>289</v>
      </c>
      <c r="C190" s="570" t="s">
        <v>814</v>
      </c>
      <c r="D190" s="573" t="s">
        <v>672</v>
      </c>
      <c r="E190" s="573" t="s">
        <v>323</v>
      </c>
      <c r="F190" s="632" t="s">
        <v>4009</v>
      </c>
      <c r="G190" s="570" t="s">
        <v>4008</v>
      </c>
      <c r="H190" s="570" t="s">
        <v>4007</v>
      </c>
      <c r="I190" s="629" t="s">
        <v>811</v>
      </c>
      <c r="J190" s="571">
        <v>14479</v>
      </c>
      <c r="K190" s="571"/>
      <c r="L190" s="570"/>
      <c r="M190" s="132"/>
    </row>
    <row r="191" spans="1:13" s="133" customFormat="1" ht="38.25" x14ac:dyDescent="0.2">
      <c r="A191" s="573">
        <f t="shared" si="2"/>
        <v>189</v>
      </c>
      <c r="B191" s="573" t="s">
        <v>289</v>
      </c>
      <c r="C191" s="570" t="s">
        <v>814</v>
      </c>
      <c r="D191" s="573" t="s">
        <v>672</v>
      </c>
      <c r="E191" s="573" t="s">
        <v>323</v>
      </c>
      <c r="F191" s="632" t="s">
        <v>4006</v>
      </c>
      <c r="G191" s="570" t="s">
        <v>4005</v>
      </c>
      <c r="H191" s="570" t="s">
        <v>4004</v>
      </c>
      <c r="I191" s="629" t="s">
        <v>811</v>
      </c>
      <c r="J191" s="571">
        <v>2465</v>
      </c>
      <c r="K191" s="571"/>
      <c r="L191" s="570"/>
      <c r="M191" s="132"/>
    </row>
    <row r="192" spans="1:13" s="133" customFormat="1" ht="25.5" x14ac:dyDescent="0.2">
      <c r="A192" s="573">
        <f t="shared" si="2"/>
        <v>190</v>
      </c>
      <c r="B192" s="573" t="s">
        <v>289</v>
      </c>
      <c r="C192" s="570" t="s">
        <v>4003</v>
      </c>
      <c r="D192" s="573" t="s">
        <v>672</v>
      </c>
      <c r="E192" s="573" t="s">
        <v>703</v>
      </c>
      <c r="F192" s="630" t="s">
        <v>4002</v>
      </c>
      <c r="G192" s="570" t="s">
        <v>2232</v>
      </c>
      <c r="H192" s="570" t="s">
        <v>4001</v>
      </c>
      <c r="I192" s="629" t="s">
        <v>4000</v>
      </c>
      <c r="J192" s="571">
        <v>2358.4</v>
      </c>
      <c r="K192" s="571"/>
      <c r="L192" s="570"/>
      <c r="M192" s="132"/>
    </row>
    <row r="193" spans="1:13" s="133" customFormat="1" ht="25.5" x14ac:dyDescent="0.2">
      <c r="A193" s="573">
        <f t="shared" si="2"/>
        <v>191</v>
      </c>
      <c r="B193" s="573" t="s">
        <v>289</v>
      </c>
      <c r="C193" s="570" t="s">
        <v>3999</v>
      </c>
      <c r="D193" s="573" t="s">
        <v>672</v>
      </c>
      <c r="E193" s="573" t="s">
        <v>703</v>
      </c>
      <c r="F193" s="630" t="s">
        <v>3998</v>
      </c>
      <c r="G193" s="570" t="s">
        <v>3997</v>
      </c>
      <c r="H193" s="570" t="s">
        <v>3996</v>
      </c>
      <c r="I193" s="629" t="s">
        <v>3995</v>
      </c>
      <c r="J193" s="571">
        <v>24192</v>
      </c>
      <c r="K193" s="571"/>
      <c r="L193" s="570"/>
      <c r="M193" s="132"/>
    </row>
    <row r="194" spans="1:13" s="133" customFormat="1" ht="25.5" x14ac:dyDescent="0.2">
      <c r="A194" s="573">
        <f t="shared" si="2"/>
        <v>192</v>
      </c>
      <c r="B194" s="573" t="s">
        <v>289</v>
      </c>
      <c r="C194" s="570" t="s">
        <v>2001</v>
      </c>
      <c r="D194" s="573" t="s">
        <v>672</v>
      </c>
      <c r="E194" s="573" t="s">
        <v>323</v>
      </c>
      <c r="F194" s="630" t="s">
        <v>3994</v>
      </c>
      <c r="G194" s="570" t="s">
        <v>2272</v>
      </c>
      <c r="H194" s="570" t="s">
        <v>3993</v>
      </c>
      <c r="I194" s="629" t="s">
        <v>3992</v>
      </c>
      <c r="J194" s="571">
        <v>50000</v>
      </c>
      <c r="K194" s="571"/>
      <c r="L194" s="570"/>
      <c r="M194" s="132"/>
    </row>
    <row r="195" spans="1:13" s="133" customFormat="1" ht="25.5" x14ac:dyDescent="0.2">
      <c r="A195" s="573">
        <f t="shared" si="2"/>
        <v>193</v>
      </c>
      <c r="B195" s="573" t="s">
        <v>289</v>
      </c>
      <c r="C195" s="570" t="s">
        <v>3986</v>
      </c>
      <c r="D195" s="573" t="s">
        <v>672</v>
      </c>
      <c r="E195" s="573" t="s">
        <v>703</v>
      </c>
      <c r="F195" s="630" t="s">
        <v>3496</v>
      </c>
      <c r="G195" s="570" t="s">
        <v>3991</v>
      </c>
      <c r="H195" s="570" t="s">
        <v>3990</v>
      </c>
      <c r="I195" s="629" t="s">
        <v>3988</v>
      </c>
      <c r="J195" s="571">
        <v>4945</v>
      </c>
      <c r="K195" s="571"/>
      <c r="L195" s="570"/>
    </row>
    <row r="196" spans="1:13" s="133" customFormat="1" ht="25.5" x14ac:dyDescent="0.2">
      <c r="A196" s="573">
        <f t="shared" ref="A196:A259" si="3">A195+1</f>
        <v>194</v>
      </c>
      <c r="B196" s="573" t="s">
        <v>289</v>
      </c>
      <c r="C196" s="570" t="s">
        <v>3986</v>
      </c>
      <c r="D196" s="573" t="s">
        <v>672</v>
      </c>
      <c r="E196" s="573" t="s">
        <v>703</v>
      </c>
      <c r="F196" s="630" t="s">
        <v>3496</v>
      </c>
      <c r="G196" s="570" t="s">
        <v>2356</v>
      </c>
      <c r="H196" s="570" t="s">
        <v>3989</v>
      </c>
      <c r="I196" s="629" t="s">
        <v>3988</v>
      </c>
      <c r="J196" s="571">
        <v>4715</v>
      </c>
      <c r="K196" s="571"/>
      <c r="L196" s="570"/>
    </row>
    <row r="197" spans="1:13" s="133" customFormat="1" ht="25.5" x14ac:dyDescent="0.2">
      <c r="A197" s="573">
        <f t="shared" si="3"/>
        <v>195</v>
      </c>
      <c r="B197" s="573" t="s">
        <v>289</v>
      </c>
      <c r="C197" s="570" t="s">
        <v>3986</v>
      </c>
      <c r="D197" s="573" t="s">
        <v>672</v>
      </c>
      <c r="E197" s="573" t="s">
        <v>703</v>
      </c>
      <c r="F197" s="630" t="s">
        <v>3496</v>
      </c>
      <c r="G197" s="570" t="s">
        <v>2254</v>
      </c>
      <c r="H197" s="570" t="s">
        <v>3987</v>
      </c>
      <c r="I197" s="634" t="s">
        <v>3983</v>
      </c>
      <c r="J197" s="571">
        <v>2182</v>
      </c>
      <c r="K197" s="571"/>
      <c r="L197" s="570"/>
    </row>
    <row r="198" spans="1:13" s="133" customFormat="1" ht="25.5" x14ac:dyDescent="0.2">
      <c r="A198" s="573">
        <f t="shared" si="3"/>
        <v>196</v>
      </c>
      <c r="B198" s="573" t="s">
        <v>289</v>
      </c>
      <c r="C198" s="570" t="s">
        <v>3986</v>
      </c>
      <c r="D198" s="573" t="s">
        <v>672</v>
      </c>
      <c r="E198" s="573" t="s">
        <v>703</v>
      </c>
      <c r="F198" s="630" t="s">
        <v>3496</v>
      </c>
      <c r="G198" s="570" t="s">
        <v>3985</v>
      </c>
      <c r="H198" s="570" t="s">
        <v>3984</v>
      </c>
      <c r="I198" s="634" t="s">
        <v>3983</v>
      </c>
      <c r="J198" s="571">
        <v>3984</v>
      </c>
      <c r="K198" s="571"/>
      <c r="L198" s="570"/>
    </row>
    <row r="199" spans="1:13" s="133" customFormat="1" ht="38.25" x14ac:dyDescent="0.2">
      <c r="A199" s="573">
        <f t="shared" si="3"/>
        <v>197</v>
      </c>
      <c r="B199" s="573" t="s">
        <v>289</v>
      </c>
      <c r="C199" s="570" t="s">
        <v>3936</v>
      </c>
      <c r="D199" s="573" t="s">
        <v>750</v>
      </c>
      <c r="E199" s="573" t="s">
        <v>323</v>
      </c>
      <c r="F199" s="630">
        <v>4600009627</v>
      </c>
      <c r="G199" s="570" t="s">
        <v>2397</v>
      </c>
      <c r="H199" s="570" t="s">
        <v>3981</v>
      </c>
      <c r="I199" s="634" t="s">
        <v>3980</v>
      </c>
      <c r="J199" s="571">
        <v>298.8</v>
      </c>
      <c r="K199" s="571"/>
      <c r="L199" s="570"/>
    </row>
    <row r="200" spans="1:13" s="133" customFormat="1" ht="38.25" x14ac:dyDescent="0.2">
      <c r="A200" s="573">
        <f t="shared" si="3"/>
        <v>198</v>
      </c>
      <c r="B200" s="573" t="s">
        <v>289</v>
      </c>
      <c r="C200" s="570" t="s">
        <v>3936</v>
      </c>
      <c r="D200" s="573" t="s">
        <v>750</v>
      </c>
      <c r="E200" s="573" t="s">
        <v>323</v>
      </c>
      <c r="F200" s="630">
        <v>4600009627</v>
      </c>
      <c r="G200" s="570" t="s">
        <v>2397</v>
      </c>
      <c r="H200" s="570" t="s">
        <v>3982</v>
      </c>
      <c r="I200" s="634" t="s">
        <v>3980</v>
      </c>
      <c r="J200" s="571">
        <v>298.8</v>
      </c>
      <c r="K200" s="571"/>
      <c r="L200" s="570"/>
    </row>
    <row r="201" spans="1:13" s="133" customFormat="1" ht="38.25" x14ac:dyDescent="0.2">
      <c r="A201" s="573">
        <f t="shared" si="3"/>
        <v>199</v>
      </c>
      <c r="B201" s="573" t="s">
        <v>289</v>
      </c>
      <c r="C201" s="570" t="s">
        <v>3936</v>
      </c>
      <c r="D201" s="573" t="s">
        <v>750</v>
      </c>
      <c r="E201" s="573" t="s">
        <v>323</v>
      </c>
      <c r="F201" s="630">
        <v>4600009627</v>
      </c>
      <c r="G201" s="570" t="s">
        <v>2397</v>
      </c>
      <c r="H201" s="570" t="s">
        <v>3981</v>
      </c>
      <c r="I201" s="634" t="s">
        <v>3980</v>
      </c>
      <c r="J201" s="571">
        <v>298.8</v>
      </c>
      <c r="K201" s="571"/>
      <c r="L201" s="570"/>
    </row>
    <row r="202" spans="1:13" s="133" customFormat="1" ht="38.25" x14ac:dyDescent="0.2">
      <c r="A202" s="573">
        <f t="shared" si="3"/>
        <v>200</v>
      </c>
      <c r="B202" s="573" t="s">
        <v>289</v>
      </c>
      <c r="C202" s="570" t="s">
        <v>3936</v>
      </c>
      <c r="D202" s="573" t="s">
        <v>750</v>
      </c>
      <c r="E202" s="573" t="s">
        <v>323</v>
      </c>
      <c r="F202" s="630">
        <v>4600009803</v>
      </c>
      <c r="G202" s="570" t="s">
        <v>3641</v>
      </c>
      <c r="H202" s="570" t="s">
        <v>3979</v>
      </c>
      <c r="I202" s="634" t="s">
        <v>3977</v>
      </c>
      <c r="J202" s="571">
        <v>324</v>
      </c>
      <c r="K202" s="571"/>
      <c r="L202" s="570"/>
    </row>
    <row r="203" spans="1:13" s="133" customFormat="1" ht="38.25" x14ac:dyDescent="0.2">
      <c r="A203" s="573">
        <f t="shared" si="3"/>
        <v>201</v>
      </c>
      <c r="B203" s="573" t="s">
        <v>289</v>
      </c>
      <c r="C203" s="570" t="s">
        <v>3936</v>
      </c>
      <c r="D203" s="573" t="s">
        <v>750</v>
      </c>
      <c r="E203" s="573" t="s">
        <v>323</v>
      </c>
      <c r="F203" s="630">
        <v>4600009803</v>
      </c>
      <c r="G203" s="570" t="s">
        <v>3641</v>
      </c>
      <c r="H203" s="570" t="s">
        <v>3979</v>
      </c>
      <c r="I203" s="634" t="s">
        <v>3977</v>
      </c>
      <c r="J203" s="571">
        <v>324</v>
      </c>
      <c r="K203" s="571"/>
      <c r="L203" s="570"/>
    </row>
    <row r="204" spans="1:13" s="133" customFormat="1" ht="38.25" x14ac:dyDescent="0.2">
      <c r="A204" s="573">
        <f t="shared" si="3"/>
        <v>202</v>
      </c>
      <c r="B204" s="573" t="s">
        <v>289</v>
      </c>
      <c r="C204" s="570" t="s">
        <v>3936</v>
      </c>
      <c r="D204" s="573" t="s">
        <v>750</v>
      </c>
      <c r="E204" s="573" t="s">
        <v>323</v>
      </c>
      <c r="F204" s="630">
        <v>4600009803</v>
      </c>
      <c r="G204" s="570" t="s">
        <v>3641</v>
      </c>
      <c r="H204" s="570" t="s">
        <v>3979</v>
      </c>
      <c r="I204" s="634" t="s">
        <v>3977</v>
      </c>
      <c r="J204" s="571">
        <v>324</v>
      </c>
      <c r="K204" s="571"/>
      <c r="L204" s="570"/>
    </row>
    <row r="205" spans="1:13" s="133" customFormat="1" ht="38.25" x14ac:dyDescent="0.2">
      <c r="A205" s="573">
        <f t="shared" si="3"/>
        <v>203</v>
      </c>
      <c r="B205" s="573" t="s">
        <v>289</v>
      </c>
      <c r="C205" s="570" t="s">
        <v>3936</v>
      </c>
      <c r="D205" s="573" t="s">
        <v>750</v>
      </c>
      <c r="E205" s="573" t="s">
        <v>323</v>
      </c>
      <c r="F205" s="630">
        <v>4600009803</v>
      </c>
      <c r="G205" s="570" t="s">
        <v>3641</v>
      </c>
      <c r="H205" s="570" t="s">
        <v>3978</v>
      </c>
      <c r="I205" s="634" t="s">
        <v>3977</v>
      </c>
      <c r="J205" s="571">
        <v>324</v>
      </c>
      <c r="K205" s="571"/>
      <c r="L205" s="570"/>
    </row>
    <row r="206" spans="1:13" s="133" customFormat="1" ht="38.25" x14ac:dyDescent="0.2">
      <c r="A206" s="573">
        <f t="shared" si="3"/>
        <v>204</v>
      </c>
      <c r="B206" s="573" t="s">
        <v>289</v>
      </c>
      <c r="C206" s="570" t="s">
        <v>3976</v>
      </c>
      <c r="D206" s="573" t="s">
        <v>750</v>
      </c>
      <c r="E206" s="573" t="s">
        <v>323</v>
      </c>
      <c r="F206" s="630" t="s">
        <v>3975</v>
      </c>
      <c r="G206" s="570" t="s">
        <v>681</v>
      </c>
      <c r="H206" s="570" t="s">
        <v>3974</v>
      </c>
      <c r="I206" s="634" t="s">
        <v>3973</v>
      </c>
      <c r="J206" s="571">
        <v>23940</v>
      </c>
      <c r="K206" s="571"/>
      <c r="L206" s="570"/>
    </row>
    <row r="207" spans="1:13" s="133" customFormat="1" ht="51" x14ac:dyDescent="0.2">
      <c r="A207" s="573">
        <f t="shared" si="3"/>
        <v>205</v>
      </c>
      <c r="B207" s="573" t="s">
        <v>289</v>
      </c>
      <c r="C207" s="570" t="s">
        <v>3900</v>
      </c>
      <c r="D207" s="573" t="s">
        <v>750</v>
      </c>
      <c r="E207" s="573" t="s">
        <v>323</v>
      </c>
      <c r="F207" s="630" t="s">
        <v>3972</v>
      </c>
      <c r="G207" s="570" t="s">
        <v>3971</v>
      </c>
      <c r="H207" s="570" t="s">
        <v>3970</v>
      </c>
      <c r="I207" s="634" t="s">
        <v>3969</v>
      </c>
      <c r="J207" s="571">
        <v>30240</v>
      </c>
      <c r="K207" s="571"/>
      <c r="L207" s="570"/>
    </row>
    <row r="208" spans="1:13" s="133" customFormat="1" ht="25.5" x14ac:dyDescent="0.2">
      <c r="A208" s="573">
        <f t="shared" si="3"/>
        <v>206</v>
      </c>
      <c r="B208" s="573" t="s">
        <v>289</v>
      </c>
      <c r="C208" s="570" t="s">
        <v>3774</v>
      </c>
      <c r="D208" s="573" t="s">
        <v>750</v>
      </c>
      <c r="E208" s="573" t="s">
        <v>323</v>
      </c>
      <c r="F208" s="630">
        <v>4500056283</v>
      </c>
      <c r="G208" s="570" t="s">
        <v>2397</v>
      </c>
      <c r="H208" s="570" t="s">
        <v>3968</v>
      </c>
      <c r="I208" s="634" t="s">
        <v>3961</v>
      </c>
      <c r="J208" s="571">
        <v>10800</v>
      </c>
      <c r="K208" s="571"/>
      <c r="L208" s="570"/>
    </row>
    <row r="209" spans="1:12" s="133" customFormat="1" ht="51" x14ac:dyDescent="0.2">
      <c r="A209" s="573">
        <f t="shared" si="3"/>
        <v>207</v>
      </c>
      <c r="B209" s="573" t="s">
        <v>289</v>
      </c>
      <c r="C209" s="570" t="s">
        <v>3638</v>
      </c>
      <c r="D209" s="573" t="s">
        <v>750</v>
      </c>
      <c r="E209" s="573" t="s">
        <v>323</v>
      </c>
      <c r="F209" s="630" t="s">
        <v>3964</v>
      </c>
      <c r="G209" s="570" t="s">
        <v>2397</v>
      </c>
      <c r="H209" s="570" t="s">
        <v>3968</v>
      </c>
      <c r="I209" s="634" t="s">
        <v>3963</v>
      </c>
      <c r="J209" s="571">
        <v>10800</v>
      </c>
      <c r="K209" s="571"/>
      <c r="L209" s="570"/>
    </row>
    <row r="210" spans="1:12" s="133" customFormat="1" ht="63.75" x14ac:dyDescent="0.2">
      <c r="A210" s="573">
        <f t="shared" si="3"/>
        <v>208</v>
      </c>
      <c r="B210" s="573" t="s">
        <v>289</v>
      </c>
      <c r="C210" s="570" t="s">
        <v>3966</v>
      </c>
      <c r="D210" s="573" t="s">
        <v>750</v>
      </c>
      <c r="E210" s="573" t="s">
        <v>323</v>
      </c>
      <c r="F210" s="630" t="s">
        <v>3965</v>
      </c>
      <c r="G210" s="570" t="s">
        <v>2397</v>
      </c>
      <c r="H210" s="570" t="s">
        <v>3968</v>
      </c>
      <c r="I210" s="634" t="s">
        <v>3963</v>
      </c>
      <c r="J210" s="571">
        <v>1800</v>
      </c>
      <c r="K210" s="571"/>
      <c r="L210" s="570"/>
    </row>
    <row r="211" spans="1:12" s="133" customFormat="1" ht="25.5" x14ac:dyDescent="0.2">
      <c r="A211" s="573">
        <f t="shared" si="3"/>
        <v>209</v>
      </c>
      <c r="B211" s="573" t="s">
        <v>289</v>
      </c>
      <c r="C211" s="570" t="s">
        <v>3774</v>
      </c>
      <c r="D211" s="573" t="s">
        <v>750</v>
      </c>
      <c r="E211" s="573" t="s">
        <v>323</v>
      </c>
      <c r="F211" s="630">
        <v>4500056283</v>
      </c>
      <c r="G211" s="570" t="s">
        <v>2397</v>
      </c>
      <c r="H211" s="570" t="s">
        <v>3967</v>
      </c>
      <c r="I211" s="634" t="s">
        <v>3961</v>
      </c>
      <c r="J211" s="571">
        <v>10800</v>
      </c>
      <c r="K211" s="571"/>
      <c r="L211" s="570"/>
    </row>
    <row r="212" spans="1:12" s="133" customFormat="1" ht="63.75" x14ac:dyDescent="0.2">
      <c r="A212" s="573">
        <f t="shared" si="3"/>
        <v>210</v>
      </c>
      <c r="B212" s="573" t="s">
        <v>289</v>
      </c>
      <c r="C212" s="570" t="s">
        <v>3966</v>
      </c>
      <c r="D212" s="573" t="s">
        <v>750</v>
      </c>
      <c r="E212" s="573" t="s">
        <v>323</v>
      </c>
      <c r="F212" s="630" t="s">
        <v>3965</v>
      </c>
      <c r="G212" s="570" t="s">
        <v>2397</v>
      </c>
      <c r="H212" s="570" t="s">
        <v>3967</v>
      </c>
      <c r="I212" s="634" t="s">
        <v>3963</v>
      </c>
      <c r="J212" s="571">
        <v>1800</v>
      </c>
      <c r="K212" s="571"/>
      <c r="L212" s="570"/>
    </row>
    <row r="213" spans="1:12" s="133" customFormat="1" ht="51" x14ac:dyDescent="0.2">
      <c r="A213" s="573">
        <f t="shared" si="3"/>
        <v>211</v>
      </c>
      <c r="B213" s="573" t="s">
        <v>289</v>
      </c>
      <c r="C213" s="570" t="s">
        <v>3638</v>
      </c>
      <c r="D213" s="573" t="s">
        <v>750</v>
      </c>
      <c r="E213" s="573" t="s">
        <v>323</v>
      </c>
      <c r="F213" s="630" t="s">
        <v>3964</v>
      </c>
      <c r="G213" s="570" t="s">
        <v>2397</v>
      </c>
      <c r="H213" s="570" t="s">
        <v>3967</v>
      </c>
      <c r="I213" s="634" t="s">
        <v>3963</v>
      </c>
      <c r="J213" s="571">
        <v>10800</v>
      </c>
      <c r="K213" s="571"/>
      <c r="L213" s="570"/>
    </row>
    <row r="214" spans="1:12" s="133" customFormat="1" ht="63.75" x14ac:dyDescent="0.2">
      <c r="A214" s="573">
        <f t="shared" si="3"/>
        <v>212</v>
      </c>
      <c r="B214" s="573" t="s">
        <v>289</v>
      </c>
      <c r="C214" s="570" t="s">
        <v>3966</v>
      </c>
      <c r="D214" s="573" t="s">
        <v>750</v>
      </c>
      <c r="E214" s="573" t="s">
        <v>323</v>
      </c>
      <c r="F214" s="630" t="s">
        <v>3965</v>
      </c>
      <c r="G214" s="570" t="s">
        <v>2397</v>
      </c>
      <c r="H214" s="570" t="s">
        <v>3962</v>
      </c>
      <c r="I214" s="634" t="s">
        <v>3963</v>
      </c>
      <c r="J214" s="571">
        <v>1092</v>
      </c>
      <c r="K214" s="571"/>
      <c r="L214" s="570"/>
    </row>
    <row r="215" spans="1:12" s="133" customFormat="1" ht="51" x14ac:dyDescent="0.2">
      <c r="A215" s="573">
        <f t="shared" si="3"/>
        <v>213</v>
      </c>
      <c r="B215" s="573" t="s">
        <v>289</v>
      </c>
      <c r="C215" s="570" t="s">
        <v>3638</v>
      </c>
      <c r="D215" s="573" t="s">
        <v>750</v>
      </c>
      <c r="E215" s="573" t="s">
        <v>323</v>
      </c>
      <c r="F215" s="630" t="s">
        <v>3964</v>
      </c>
      <c r="G215" s="570" t="s">
        <v>2397</v>
      </c>
      <c r="H215" s="570" t="s">
        <v>3962</v>
      </c>
      <c r="I215" s="634" t="s">
        <v>3963</v>
      </c>
      <c r="J215" s="571">
        <v>1854.54</v>
      </c>
      <c r="K215" s="571"/>
      <c r="L215" s="570"/>
    </row>
    <row r="216" spans="1:12" s="133" customFormat="1" ht="25.5" x14ac:dyDescent="0.2">
      <c r="A216" s="573">
        <f t="shared" si="3"/>
        <v>214</v>
      </c>
      <c r="B216" s="573" t="s">
        <v>289</v>
      </c>
      <c r="C216" s="570" t="s">
        <v>3774</v>
      </c>
      <c r="D216" s="573" t="s">
        <v>750</v>
      </c>
      <c r="E216" s="573" t="s">
        <v>323</v>
      </c>
      <c r="F216" s="630">
        <v>4500056283</v>
      </c>
      <c r="G216" s="570" t="s">
        <v>2397</v>
      </c>
      <c r="H216" s="570" t="s">
        <v>3962</v>
      </c>
      <c r="I216" s="634" t="s">
        <v>3961</v>
      </c>
      <c r="J216" s="571">
        <v>1860</v>
      </c>
      <c r="K216" s="571"/>
      <c r="L216" s="570"/>
    </row>
    <row r="217" spans="1:12" s="133" customFormat="1" ht="38.25" x14ac:dyDescent="0.2">
      <c r="A217" s="573">
        <f t="shared" si="3"/>
        <v>215</v>
      </c>
      <c r="B217" s="573" t="s">
        <v>289</v>
      </c>
      <c r="C217" s="570" t="s">
        <v>3960</v>
      </c>
      <c r="D217" s="573" t="s">
        <v>750</v>
      </c>
      <c r="E217" s="573" t="s">
        <v>323</v>
      </c>
      <c r="F217" s="630">
        <v>5000141758</v>
      </c>
      <c r="G217" s="570" t="s">
        <v>2451</v>
      </c>
      <c r="H217" s="570" t="s">
        <v>3959</v>
      </c>
      <c r="I217" s="629">
        <v>2016</v>
      </c>
      <c r="J217" s="571">
        <v>6000</v>
      </c>
      <c r="K217" s="571"/>
      <c r="L217" s="570"/>
    </row>
    <row r="218" spans="1:12" s="133" customFormat="1" ht="63.75" x14ac:dyDescent="0.2">
      <c r="A218" s="573">
        <f t="shared" si="3"/>
        <v>216</v>
      </c>
      <c r="B218" s="573" t="s">
        <v>289</v>
      </c>
      <c r="C218" s="570" t="s">
        <v>3958</v>
      </c>
      <c r="D218" s="573" t="s">
        <v>750</v>
      </c>
      <c r="E218" s="573" t="s">
        <v>323</v>
      </c>
      <c r="F218" s="630" t="s">
        <v>3957</v>
      </c>
      <c r="G218" s="570" t="s">
        <v>2397</v>
      </c>
      <c r="H218" s="570" t="s">
        <v>3956</v>
      </c>
      <c r="I218" s="629">
        <v>2016</v>
      </c>
      <c r="J218" s="571">
        <v>7500</v>
      </c>
      <c r="K218" s="571"/>
      <c r="L218" s="570"/>
    </row>
    <row r="219" spans="1:12" s="133" customFormat="1" ht="38.25" x14ac:dyDescent="0.2">
      <c r="A219" s="573">
        <f t="shared" si="3"/>
        <v>217</v>
      </c>
      <c r="B219" s="573" t="s">
        <v>289</v>
      </c>
      <c r="C219" s="570" t="s">
        <v>3936</v>
      </c>
      <c r="D219" s="573" t="s">
        <v>750</v>
      </c>
      <c r="E219" s="573" t="s">
        <v>323</v>
      </c>
      <c r="F219" s="630">
        <v>4600011434</v>
      </c>
      <c r="G219" s="570" t="s">
        <v>2397</v>
      </c>
      <c r="H219" s="570" t="s">
        <v>3955</v>
      </c>
      <c r="I219" s="629">
        <v>2016</v>
      </c>
      <c r="J219" s="571">
        <v>30000</v>
      </c>
      <c r="K219" s="571"/>
      <c r="L219" s="570"/>
    </row>
    <row r="220" spans="1:12" s="133" customFormat="1" ht="38.25" x14ac:dyDescent="0.2">
      <c r="A220" s="573">
        <f t="shared" si="3"/>
        <v>218</v>
      </c>
      <c r="B220" s="573" t="s">
        <v>289</v>
      </c>
      <c r="C220" s="570" t="s">
        <v>3936</v>
      </c>
      <c r="D220" s="573" t="s">
        <v>750</v>
      </c>
      <c r="E220" s="573" t="s">
        <v>323</v>
      </c>
      <c r="F220" s="630">
        <v>35829052</v>
      </c>
      <c r="G220" s="570" t="s">
        <v>2397</v>
      </c>
      <c r="H220" s="570" t="s">
        <v>3955</v>
      </c>
      <c r="I220" s="629">
        <v>2016</v>
      </c>
      <c r="J220" s="571">
        <v>30000</v>
      </c>
      <c r="K220" s="571"/>
      <c r="L220" s="570"/>
    </row>
    <row r="221" spans="1:12" s="133" customFormat="1" ht="25.5" x14ac:dyDescent="0.2">
      <c r="A221" s="573">
        <f t="shared" si="3"/>
        <v>219</v>
      </c>
      <c r="B221" s="573" t="s">
        <v>289</v>
      </c>
      <c r="C221" s="570" t="s">
        <v>3949</v>
      </c>
      <c r="D221" s="573" t="s">
        <v>750</v>
      </c>
      <c r="E221" s="573" t="s">
        <v>323</v>
      </c>
      <c r="F221" s="630">
        <v>16002</v>
      </c>
      <c r="G221" s="570" t="s">
        <v>3543</v>
      </c>
      <c r="H221" s="570" t="s">
        <v>3950</v>
      </c>
      <c r="I221" s="629">
        <v>2016</v>
      </c>
      <c r="J221" s="571">
        <v>2400</v>
      </c>
      <c r="K221" s="571"/>
      <c r="L221" s="570"/>
    </row>
    <row r="222" spans="1:12" s="133" customFormat="1" ht="38.25" x14ac:dyDescent="0.2">
      <c r="A222" s="573">
        <f t="shared" si="3"/>
        <v>220</v>
      </c>
      <c r="B222" s="573" t="s">
        <v>289</v>
      </c>
      <c r="C222" s="570" t="s">
        <v>3954</v>
      </c>
      <c r="D222" s="573" t="s">
        <v>750</v>
      </c>
      <c r="E222" s="573" t="s">
        <v>323</v>
      </c>
      <c r="F222" s="630" t="s">
        <v>3953</v>
      </c>
      <c r="G222" s="570" t="s">
        <v>3543</v>
      </c>
      <c r="H222" s="570" t="s">
        <v>3952</v>
      </c>
      <c r="I222" s="629">
        <v>2016</v>
      </c>
      <c r="J222" s="571">
        <v>8709.02</v>
      </c>
      <c r="K222" s="571"/>
      <c r="L222" s="570"/>
    </row>
    <row r="223" spans="1:12" s="133" customFormat="1" ht="25.5" x14ac:dyDescent="0.2">
      <c r="A223" s="573">
        <f t="shared" si="3"/>
        <v>221</v>
      </c>
      <c r="B223" s="573" t="s">
        <v>289</v>
      </c>
      <c r="C223" s="570" t="s">
        <v>3949</v>
      </c>
      <c r="D223" s="573" t="s">
        <v>750</v>
      </c>
      <c r="E223" s="573" t="s">
        <v>323</v>
      </c>
      <c r="F223" s="630">
        <v>16015</v>
      </c>
      <c r="G223" s="570" t="s">
        <v>3543</v>
      </c>
      <c r="H223" s="570" t="s">
        <v>3951</v>
      </c>
      <c r="I223" s="629">
        <v>2016</v>
      </c>
      <c r="J223" s="571">
        <v>2400</v>
      </c>
      <c r="K223" s="571"/>
      <c r="L223" s="570"/>
    </row>
    <row r="224" spans="1:12" s="133" customFormat="1" ht="25.5" x14ac:dyDescent="0.2">
      <c r="A224" s="573">
        <f t="shared" si="3"/>
        <v>222</v>
      </c>
      <c r="B224" s="573" t="s">
        <v>289</v>
      </c>
      <c r="C224" s="570" t="s">
        <v>3949</v>
      </c>
      <c r="D224" s="573" t="s">
        <v>750</v>
      </c>
      <c r="E224" s="573" t="s">
        <v>323</v>
      </c>
      <c r="F224" s="630">
        <v>16026</v>
      </c>
      <c r="G224" s="570" t="s">
        <v>3543</v>
      </c>
      <c r="H224" s="570" t="s">
        <v>3950</v>
      </c>
      <c r="I224" s="629">
        <v>2016</v>
      </c>
      <c r="J224" s="571">
        <v>2400</v>
      </c>
      <c r="K224" s="571"/>
      <c r="L224" s="570"/>
    </row>
    <row r="225" spans="1:12" s="133" customFormat="1" ht="25.5" x14ac:dyDescent="0.2">
      <c r="A225" s="573">
        <f t="shared" si="3"/>
        <v>223</v>
      </c>
      <c r="B225" s="573" t="s">
        <v>289</v>
      </c>
      <c r="C225" s="570" t="s">
        <v>3949</v>
      </c>
      <c r="D225" s="573" t="s">
        <v>750</v>
      </c>
      <c r="E225" s="573" t="s">
        <v>323</v>
      </c>
      <c r="F225" s="630">
        <v>16033</v>
      </c>
      <c r="G225" s="570" t="s">
        <v>3543</v>
      </c>
      <c r="H225" s="570" t="s">
        <v>3950</v>
      </c>
      <c r="I225" s="629">
        <v>2016</v>
      </c>
      <c r="J225" s="571">
        <v>2400</v>
      </c>
      <c r="K225" s="571"/>
      <c r="L225" s="570"/>
    </row>
    <row r="226" spans="1:12" s="133" customFormat="1" ht="25.5" x14ac:dyDescent="0.2">
      <c r="A226" s="573">
        <f t="shared" si="3"/>
        <v>224</v>
      </c>
      <c r="B226" s="573" t="s">
        <v>289</v>
      </c>
      <c r="C226" s="570" t="s">
        <v>3949</v>
      </c>
      <c r="D226" s="573" t="s">
        <v>750</v>
      </c>
      <c r="E226" s="573" t="s">
        <v>323</v>
      </c>
      <c r="F226" s="630">
        <v>16037</v>
      </c>
      <c r="G226" s="570" t="s">
        <v>3543</v>
      </c>
      <c r="H226" s="570" t="s">
        <v>3948</v>
      </c>
      <c r="I226" s="629">
        <v>2016</v>
      </c>
      <c r="J226" s="571">
        <v>1200</v>
      </c>
      <c r="K226" s="571"/>
      <c r="L226" s="570"/>
    </row>
    <row r="227" spans="1:12" s="133" customFormat="1" ht="25.5" x14ac:dyDescent="0.2">
      <c r="A227" s="573">
        <f t="shared" si="3"/>
        <v>225</v>
      </c>
      <c r="B227" s="573" t="s">
        <v>289</v>
      </c>
      <c r="C227" s="570" t="s">
        <v>3949</v>
      </c>
      <c r="D227" s="573" t="s">
        <v>750</v>
      </c>
      <c r="E227" s="573" t="s">
        <v>323</v>
      </c>
      <c r="F227" s="630">
        <v>16058</v>
      </c>
      <c r="G227" s="570" t="s">
        <v>3543</v>
      </c>
      <c r="H227" s="570" t="s">
        <v>3948</v>
      </c>
      <c r="I227" s="629">
        <v>2016</v>
      </c>
      <c r="J227" s="571">
        <v>1200</v>
      </c>
      <c r="K227" s="571"/>
      <c r="L227" s="570"/>
    </row>
    <row r="228" spans="1:12" s="133" customFormat="1" ht="25.5" x14ac:dyDescent="0.2">
      <c r="A228" s="573">
        <f t="shared" si="3"/>
        <v>226</v>
      </c>
      <c r="B228" s="573" t="s">
        <v>289</v>
      </c>
      <c r="C228" s="570" t="s">
        <v>3949</v>
      </c>
      <c r="D228" s="573" t="s">
        <v>750</v>
      </c>
      <c r="E228" s="573" t="s">
        <v>323</v>
      </c>
      <c r="F228" s="630">
        <v>16075</v>
      </c>
      <c r="G228" s="570" t="s">
        <v>3543</v>
      </c>
      <c r="H228" s="570" t="s">
        <v>3948</v>
      </c>
      <c r="I228" s="629">
        <v>2016</v>
      </c>
      <c r="J228" s="571">
        <v>1200</v>
      </c>
      <c r="K228" s="571"/>
      <c r="L228" s="570"/>
    </row>
    <row r="229" spans="1:12" s="133" customFormat="1" ht="38.25" x14ac:dyDescent="0.2">
      <c r="A229" s="573">
        <f t="shared" si="3"/>
        <v>227</v>
      </c>
      <c r="B229" s="573" t="s">
        <v>289</v>
      </c>
      <c r="C229" s="570" t="s">
        <v>3947</v>
      </c>
      <c r="D229" s="573" t="s">
        <v>750</v>
      </c>
      <c r="E229" s="573" t="s">
        <v>323</v>
      </c>
      <c r="F229" s="630" t="s">
        <v>3540</v>
      </c>
      <c r="G229" s="570" t="s">
        <v>3543</v>
      </c>
      <c r="H229" s="570" t="s">
        <v>3946</v>
      </c>
      <c r="I229" s="629">
        <v>2016</v>
      </c>
      <c r="J229" s="571">
        <v>1200</v>
      </c>
      <c r="K229" s="571"/>
      <c r="L229" s="570"/>
    </row>
    <row r="230" spans="1:12" s="133" customFormat="1" ht="38.25" x14ac:dyDescent="0.2">
      <c r="A230" s="573">
        <f t="shared" si="3"/>
        <v>228</v>
      </c>
      <c r="B230" s="573" t="s">
        <v>289</v>
      </c>
      <c r="C230" s="570" t="s">
        <v>3947</v>
      </c>
      <c r="D230" s="573" t="s">
        <v>750</v>
      </c>
      <c r="E230" s="573" t="s">
        <v>323</v>
      </c>
      <c r="F230" s="630" t="s">
        <v>3540</v>
      </c>
      <c r="G230" s="570" t="s">
        <v>3543</v>
      </c>
      <c r="H230" s="570" t="s">
        <v>3946</v>
      </c>
      <c r="I230" s="629">
        <v>2016</v>
      </c>
      <c r="J230" s="571">
        <v>1200</v>
      </c>
      <c r="K230" s="571"/>
      <c r="L230" s="570"/>
    </row>
    <row r="231" spans="1:12" s="133" customFormat="1" ht="38.25" x14ac:dyDescent="0.2">
      <c r="A231" s="573">
        <f t="shared" si="3"/>
        <v>229</v>
      </c>
      <c r="B231" s="573" t="s">
        <v>289</v>
      </c>
      <c r="C231" s="570" t="s">
        <v>3936</v>
      </c>
      <c r="D231" s="573" t="s">
        <v>750</v>
      </c>
      <c r="E231" s="573" t="s">
        <v>323</v>
      </c>
      <c r="F231" s="630">
        <v>4500173607</v>
      </c>
      <c r="G231" s="570" t="s">
        <v>3602</v>
      </c>
      <c r="H231" s="570" t="s">
        <v>3945</v>
      </c>
      <c r="I231" s="629">
        <v>2016</v>
      </c>
      <c r="J231" s="571">
        <v>1011.6</v>
      </c>
      <c r="K231" s="571"/>
      <c r="L231" s="570"/>
    </row>
    <row r="232" spans="1:12" s="133" customFormat="1" ht="38.25" x14ac:dyDescent="0.2">
      <c r="A232" s="573">
        <f t="shared" si="3"/>
        <v>230</v>
      </c>
      <c r="B232" s="573" t="s">
        <v>289</v>
      </c>
      <c r="C232" s="570" t="s">
        <v>3944</v>
      </c>
      <c r="D232" s="573" t="s">
        <v>750</v>
      </c>
      <c r="E232" s="573" t="s">
        <v>323</v>
      </c>
      <c r="F232" s="630">
        <v>1072016</v>
      </c>
      <c r="G232" s="570" t="s">
        <v>3602</v>
      </c>
      <c r="H232" s="570" t="s">
        <v>3943</v>
      </c>
      <c r="I232" s="629">
        <v>2016</v>
      </c>
      <c r="J232" s="571">
        <v>1890</v>
      </c>
      <c r="K232" s="571"/>
      <c r="L232" s="570"/>
    </row>
    <row r="233" spans="1:12" s="133" customFormat="1" ht="51" x14ac:dyDescent="0.2">
      <c r="A233" s="573">
        <f t="shared" si="3"/>
        <v>231</v>
      </c>
      <c r="B233" s="573" t="s">
        <v>289</v>
      </c>
      <c r="C233" s="570" t="s">
        <v>3897</v>
      </c>
      <c r="D233" s="573" t="s">
        <v>750</v>
      </c>
      <c r="E233" s="573" t="s">
        <v>323</v>
      </c>
      <c r="F233" s="630">
        <v>4520027420</v>
      </c>
      <c r="G233" s="570" t="s">
        <v>3623</v>
      </c>
      <c r="H233" s="570" t="s">
        <v>3934</v>
      </c>
      <c r="I233" s="629">
        <v>2016</v>
      </c>
      <c r="J233" s="571">
        <v>413.4</v>
      </c>
      <c r="K233" s="571"/>
      <c r="L233" s="570"/>
    </row>
    <row r="234" spans="1:12" s="133" customFormat="1" ht="51" x14ac:dyDescent="0.2">
      <c r="A234" s="573">
        <f t="shared" si="3"/>
        <v>232</v>
      </c>
      <c r="B234" s="573" t="s">
        <v>289</v>
      </c>
      <c r="C234" s="570" t="s">
        <v>3897</v>
      </c>
      <c r="D234" s="573" t="s">
        <v>750</v>
      </c>
      <c r="E234" s="573" t="s">
        <v>323</v>
      </c>
      <c r="F234" s="630">
        <v>4520027488</v>
      </c>
      <c r="G234" s="570" t="s">
        <v>3623</v>
      </c>
      <c r="H234" s="570" t="s">
        <v>3934</v>
      </c>
      <c r="I234" s="629">
        <v>2016</v>
      </c>
      <c r="J234" s="571">
        <v>172.8</v>
      </c>
      <c r="K234" s="571"/>
      <c r="L234" s="570"/>
    </row>
    <row r="235" spans="1:12" s="133" customFormat="1" ht="38.25" x14ac:dyDescent="0.2">
      <c r="A235" s="573">
        <f t="shared" si="3"/>
        <v>233</v>
      </c>
      <c r="B235" s="573" t="s">
        <v>289</v>
      </c>
      <c r="C235" s="570" t="s">
        <v>3918</v>
      </c>
      <c r="D235" s="573" t="s">
        <v>750</v>
      </c>
      <c r="E235" s="573" t="s">
        <v>323</v>
      </c>
      <c r="F235" s="630">
        <v>4530003589</v>
      </c>
      <c r="G235" s="570" t="s">
        <v>3623</v>
      </c>
      <c r="H235" s="570" t="s">
        <v>3896</v>
      </c>
      <c r="I235" s="629">
        <v>2016</v>
      </c>
      <c r="J235" s="571">
        <v>668.4</v>
      </c>
      <c r="K235" s="571"/>
      <c r="L235" s="570"/>
    </row>
    <row r="236" spans="1:12" s="133" customFormat="1" ht="51" x14ac:dyDescent="0.2">
      <c r="A236" s="573">
        <f t="shared" si="3"/>
        <v>234</v>
      </c>
      <c r="B236" s="573" t="s">
        <v>289</v>
      </c>
      <c r="C236" s="570" t="s">
        <v>3897</v>
      </c>
      <c r="D236" s="573" t="s">
        <v>750</v>
      </c>
      <c r="E236" s="573" t="s">
        <v>323</v>
      </c>
      <c r="F236" s="630">
        <v>4520027461</v>
      </c>
      <c r="G236" s="570" t="s">
        <v>3623</v>
      </c>
      <c r="H236" s="570" t="s">
        <v>3896</v>
      </c>
      <c r="I236" s="629">
        <v>2016</v>
      </c>
      <c r="J236" s="571">
        <v>264</v>
      </c>
      <c r="K236" s="571"/>
      <c r="L236" s="570"/>
    </row>
    <row r="237" spans="1:12" s="133" customFormat="1" ht="51" x14ac:dyDescent="0.2">
      <c r="A237" s="573">
        <f t="shared" si="3"/>
        <v>235</v>
      </c>
      <c r="B237" s="573" t="s">
        <v>289</v>
      </c>
      <c r="C237" s="570" t="s">
        <v>3897</v>
      </c>
      <c r="D237" s="573" t="s">
        <v>750</v>
      </c>
      <c r="E237" s="573" t="s">
        <v>323</v>
      </c>
      <c r="F237" s="630">
        <v>4520027462</v>
      </c>
      <c r="G237" s="570" t="s">
        <v>3623</v>
      </c>
      <c r="H237" s="570" t="s">
        <v>3896</v>
      </c>
      <c r="I237" s="629">
        <v>2016</v>
      </c>
      <c r="J237" s="571">
        <v>52.8</v>
      </c>
      <c r="K237" s="571"/>
      <c r="L237" s="570"/>
    </row>
    <row r="238" spans="1:12" s="133" customFormat="1" ht="51" x14ac:dyDescent="0.2">
      <c r="A238" s="573">
        <f t="shared" si="3"/>
        <v>236</v>
      </c>
      <c r="B238" s="573" t="s">
        <v>289</v>
      </c>
      <c r="C238" s="570" t="s">
        <v>3897</v>
      </c>
      <c r="D238" s="573" t="s">
        <v>750</v>
      </c>
      <c r="E238" s="573" t="s">
        <v>323</v>
      </c>
      <c r="F238" s="630">
        <v>4520027391</v>
      </c>
      <c r="G238" s="570" t="s">
        <v>3623</v>
      </c>
      <c r="H238" s="570" t="s">
        <v>3896</v>
      </c>
      <c r="I238" s="629">
        <v>2016</v>
      </c>
      <c r="J238" s="571">
        <v>861</v>
      </c>
      <c r="K238" s="571"/>
      <c r="L238" s="570"/>
    </row>
    <row r="239" spans="1:12" s="133" customFormat="1" ht="25.5" x14ac:dyDescent="0.2">
      <c r="A239" s="573">
        <f t="shared" si="3"/>
        <v>237</v>
      </c>
      <c r="B239" s="573" t="s">
        <v>289</v>
      </c>
      <c r="C239" s="570" t="s">
        <v>3697</v>
      </c>
      <c r="D239" s="573" t="s">
        <v>750</v>
      </c>
      <c r="E239" s="573" t="s">
        <v>323</v>
      </c>
      <c r="F239" s="630" t="s">
        <v>3942</v>
      </c>
      <c r="G239" s="570" t="s">
        <v>3623</v>
      </c>
      <c r="H239" s="570" t="s">
        <v>3941</v>
      </c>
      <c r="I239" s="629">
        <v>2016</v>
      </c>
      <c r="J239" s="571">
        <v>240</v>
      </c>
      <c r="K239" s="571"/>
      <c r="L239" s="570"/>
    </row>
    <row r="240" spans="1:12" s="133" customFormat="1" ht="25.5" x14ac:dyDescent="0.2">
      <c r="A240" s="573">
        <f t="shared" si="3"/>
        <v>238</v>
      </c>
      <c r="B240" s="573" t="s">
        <v>289</v>
      </c>
      <c r="C240" s="570" t="s">
        <v>3906</v>
      </c>
      <c r="D240" s="573" t="s">
        <v>750</v>
      </c>
      <c r="E240" s="573" t="s">
        <v>323</v>
      </c>
      <c r="F240" s="630" t="s">
        <v>3905</v>
      </c>
      <c r="G240" s="570" t="s">
        <v>3623</v>
      </c>
      <c r="H240" s="570" t="s">
        <v>3896</v>
      </c>
      <c r="I240" s="629">
        <v>2016</v>
      </c>
      <c r="J240" s="571">
        <v>118.8</v>
      </c>
      <c r="K240" s="571"/>
      <c r="L240" s="570"/>
    </row>
    <row r="241" spans="1:12" s="133" customFormat="1" ht="38.25" x14ac:dyDescent="0.2">
      <c r="A241" s="573">
        <f t="shared" si="3"/>
        <v>239</v>
      </c>
      <c r="B241" s="573" t="s">
        <v>289</v>
      </c>
      <c r="C241" s="570" t="s">
        <v>3940</v>
      </c>
      <c r="D241" s="573" t="s">
        <v>750</v>
      </c>
      <c r="E241" s="573" t="s">
        <v>323</v>
      </c>
      <c r="F241" s="630" t="s">
        <v>3939</v>
      </c>
      <c r="G241" s="570" t="s">
        <v>3623</v>
      </c>
      <c r="H241" s="570" t="s">
        <v>3896</v>
      </c>
      <c r="I241" s="629">
        <v>2016</v>
      </c>
      <c r="J241" s="571">
        <v>1406.4</v>
      </c>
      <c r="K241" s="571"/>
      <c r="L241" s="570"/>
    </row>
    <row r="242" spans="1:12" s="133" customFormat="1" ht="25.5" x14ac:dyDescent="0.2">
      <c r="A242" s="573">
        <f t="shared" si="3"/>
        <v>240</v>
      </c>
      <c r="B242" s="573" t="s">
        <v>289</v>
      </c>
      <c r="C242" s="570" t="s">
        <v>3922</v>
      </c>
      <c r="D242" s="573" t="s">
        <v>750</v>
      </c>
      <c r="E242" s="573" t="s">
        <v>323</v>
      </c>
      <c r="F242" s="633">
        <v>42705</v>
      </c>
      <c r="G242" s="570" t="s">
        <v>3623</v>
      </c>
      <c r="H242" s="570" t="s">
        <v>3896</v>
      </c>
      <c r="I242" s="629">
        <v>2016</v>
      </c>
      <c r="J242" s="571">
        <v>210</v>
      </c>
      <c r="K242" s="571"/>
      <c r="L242" s="570"/>
    </row>
    <row r="243" spans="1:12" s="133" customFormat="1" ht="25.5" x14ac:dyDescent="0.2">
      <c r="A243" s="573">
        <f t="shared" si="3"/>
        <v>241</v>
      </c>
      <c r="B243" s="573" t="s">
        <v>289</v>
      </c>
      <c r="C243" s="570" t="s">
        <v>3938</v>
      </c>
      <c r="D243" s="573" t="s">
        <v>750</v>
      </c>
      <c r="E243" s="573" t="s">
        <v>323</v>
      </c>
      <c r="F243" s="630" t="s">
        <v>3937</v>
      </c>
      <c r="G243" s="570" t="s">
        <v>3623</v>
      </c>
      <c r="H243" s="570" t="s">
        <v>3896</v>
      </c>
      <c r="I243" s="629">
        <v>2016</v>
      </c>
      <c r="J243" s="571">
        <v>67.2</v>
      </c>
      <c r="K243" s="571"/>
      <c r="L243" s="570"/>
    </row>
    <row r="244" spans="1:12" s="133" customFormat="1" ht="38.25" x14ac:dyDescent="0.2">
      <c r="A244" s="573">
        <f t="shared" si="3"/>
        <v>242</v>
      </c>
      <c r="B244" s="573" t="s">
        <v>289</v>
      </c>
      <c r="C244" s="570" t="s">
        <v>3936</v>
      </c>
      <c r="D244" s="573" t="s">
        <v>750</v>
      </c>
      <c r="E244" s="573" t="s">
        <v>323</v>
      </c>
      <c r="F244" s="630">
        <v>4500192402</v>
      </c>
      <c r="G244" s="570" t="s">
        <v>3623</v>
      </c>
      <c r="H244" s="570" t="s">
        <v>3896</v>
      </c>
      <c r="I244" s="629">
        <v>2016</v>
      </c>
      <c r="J244" s="571">
        <v>306.60000000000002</v>
      </c>
      <c r="K244" s="571"/>
      <c r="L244" s="570"/>
    </row>
    <row r="245" spans="1:12" s="133" customFormat="1" ht="51" x14ac:dyDescent="0.2">
      <c r="A245" s="573">
        <f t="shared" si="3"/>
        <v>243</v>
      </c>
      <c r="B245" s="573" t="s">
        <v>289</v>
      </c>
      <c r="C245" s="570" t="s">
        <v>3897</v>
      </c>
      <c r="D245" s="573" t="s">
        <v>750</v>
      </c>
      <c r="E245" s="573" t="s">
        <v>323</v>
      </c>
      <c r="F245" s="630">
        <v>4520028564</v>
      </c>
      <c r="G245" s="570" t="s">
        <v>3623</v>
      </c>
      <c r="H245" s="570" t="s">
        <v>3896</v>
      </c>
      <c r="I245" s="629">
        <v>2016</v>
      </c>
      <c r="J245" s="571">
        <v>697.8</v>
      </c>
      <c r="K245" s="571"/>
      <c r="L245" s="570"/>
    </row>
    <row r="246" spans="1:12" s="133" customFormat="1" ht="51" x14ac:dyDescent="0.2">
      <c r="A246" s="573">
        <f t="shared" si="3"/>
        <v>244</v>
      </c>
      <c r="B246" s="573" t="s">
        <v>289</v>
      </c>
      <c r="C246" s="570" t="s">
        <v>3897</v>
      </c>
      <c r="D246" s="573" t="s">
        <v>750</v>
      </c>
      <c r="E246" s="573" t="s">
        <v>323</v>
      </c>
      <c r="F246" s="630">
        <v>4520028334</v>
      </c>
      <c r="G246" s="570" t="s">
        <v>3623</v>
      </c>
      <c r="H246" s="570" t="s">
        <v>3896</v>
      </c>
      <c r="I246" s="629">
        <v>2016</v>
      </c>
      <c r="J246" s="571">
        <v>184.8</v>
      </c>
      <c r="K246" s="571"/>
      <c r="L246" s="570"/>
    </row>
    <row r="247" spans="1:12" s="133" customFormat="1" ht="51" x14ac:dyDescent="0.2">
      <c r="A247" s="573">
        <f t="shared" si="3"/>
        <v>245</v>
      </c>
      <c r="B247" s="573" t="s">
        <v>289</v>
      </c>
      <c r="C247" s="570" t="s">
        <v>3897</v>
      </c>
      <c r="D247" s="573" t="s">
        <v>750</v>
      </c>
      <c r="E247" s="573" t="s">
        <v>323</v>
      </c>
      <c r="F247" s="630" t="s">
        <v>3935</v>
      </c>
      <c r="G247" s="570" t="s">
        <v>3623</v>
      </c>
      <c r="H247" s="570" t="s">
        <v>3896</v>
      </c>
      <c r="I247" s="629">
        <v>2016</v>
      </c>
      <c r="J247" s="571">
        <v>531.6</v>
      </c>
      <c r="K247" s="571"/>
      <c r="L247" s="570"/>
    </row>
    <row r="248" spans="1:12" s="133" customFormat="1" ht="51" x14ac:dyDescent="0.2">
      <c r="A248" s="573">
        <f t="shared" si="3"/>
        <v>246</v>
      </c>
      <c r="B248" s="573" t="s">
        <v>289</v>
      </c>
      <c r="C248" s="570" t="s">
        <v>3897</v>
      </c>
      <c r="D248" s="573" t="s">
        <v>750</v>
      </c>
      <c r="E248" s="573" t="s">
        <v>323</v>
      </c>
      <c r="F248" s="630">
        <v>4520028897</v>
      </c>
      <c r="G248" s="570" t="s">
        <v>3623</v>
      </c>
      <c r="H248" s="570" t="s">
        <v>3896</v>
      </c>
      <c r="I248" s="629">
        <v>2016</v>
      </c>
      <c r="J248" s="571">
        <v>775.2</v>
      </c>
      <c r="K248" s="571"/>
      <c r="L248" s="570"/>
    </row>
    <row r="249" spans="1:12" s="133" customFormat="1" ht="51" x14ac:dyDescent="0.2">
      <c r="A249" s="573">
        <f t="shared" si="3"/>
        <v>247</v>
      </c>
      <c r="B249" s="573" t="s">
        <v>289</v>
      </c>
      <c r="C249" s="570" t="s">
        <v>3897</v>
      </c>
      <c r="D249" s="573" t="s">
        <v>750</v>
      </c>
      <c r="E249" s="573" t="s">
        <v>323</v>
      </c>
      <c r="F249" s="630">
        <v>4520030394</v>
      </c>
      <c r="G249" s="570" t="s">
        <v>3623</v>
      </c>
      <c r="H249" s="570" t="s">
        <v>3896</v>
      </c>
      <c r="I249" s="629">
        <v>2016</v>
      </c>
      <c r="J249" s="571">
        <v>1521.6</v>
      </c>
      <c r="K249" s="571"/>
      <c r="L249" s="570"/>
    </row>
    <row r="250" spans="1:12" s="133" customFormat="1" ht="38.25" x14ac:dyDescent="0.2">
      <c r="A250" s="573">
        <f t="shared" si="3"/>
        <v>248</v>
      </c>
      <c r="B250" s="573" t="s">
        <v>289</v>
      </c>
      <c r="C250" s="570" t="s">
        <v>3912</v>
      </c>
      <c r="D250" s="573" t="s">
        <v>750</v>
      </c>
      <c r="E250" s="573" t="s">
        <v>323</v>
      </c>
      <c r="F250" s="632" t="s">
        <v>3911</v>
      </c>
      <c r="G250" s="570" t="s">
        <v>3623</v>
      </c>
      <c r="H250" s="570" t="s">
        <v>3934</v>
      </c>
      <c r="I250" s="629">
        <v>2016</v>
      </c>
      <c r="J250" s="571">
        <v>79.680000000000007</v>
      </c>
      <c r="K250" s="571"/>
      <c r="L250" s="570"/>
    </row>
    <row r="251" spans="1:12" s="133" customFormat="1" ht="51" x14ac:dyDescent="0.2">
      <c r="A251" s="573">
        <f t="shared" si="3"/>
        <v>249</v>
      </c>
      <c r="B251" s="573" t="s">
        <v>289</v>
      </c>
      <c r="C251" s="570" t="s">
        <v>3897</v>
      </c>
      <c r="D251" s="573" t="s">
        <v>750</v>
      </c>
      <c r="E251" s="573" t="s">
        <v>323</v>
      </c>
      <c r="F251" s="632">
        <v>4520029820</v>
      </c>
      <c r="G251" s="570" t="s">
        <v>3623</v>
      </c>
      <c r="H251" s="570" t="s">
        <v>3896</v>
      </c>
      <c r="I251" s="629">
        <v>2016</v>
      </c>
      <c r="J251" s="571">
        <v>451.2</v>
      </c>
      <c r="K251" s="571"/>
      <c r="L251" s="570"/>
    </row>
    <row r="252" spans="1:12" s="133" customFormat="1" ht="51" x14ac:dyDescent="0.2">
      <c r="A252" s="573">
        <f t="shared" si="3"/>
        <v>250</v>
      </c>
      <c r="B252" s="573" t="s">
        <v>289</v>
      </c>
      <c r="C252" s="570" t="s">
        <v>3900</v>
      </c>
      <c r="D252" s="573" t="s">
        <v>750</v>
      </c>
      <c r="E252" s="573" t="s">
        <v>323</v>
      </c>
      <c r="F252" s="632">
        <v>4500011924</v>
      </c>
      <c r="G252" s="570" t="s">
        <v>3623</v>
      </c>
      <c r="H252" s="570" t="s">
        <v>3896</v>
      </c>
      <c r="I252" s="629">
        <v>2016</v>
      </c>
      <c r="J252" s="571">
        <v>1287.5999999999999</v>
      </c>
      <c r="K252" s="571"/>
      <c r="L252" s="570"/>
    </row>
    <row r="253" spans="1:12" s="133" customFormat="1" ht="51" x14ac:dyDescent="0.2">
      <c r="A253" s="573">
        <f t="shared" si="3"/>
        <v>251</v>
      </c>
      <c r="B253" s="573" t="s">
        <v>289</v>
      </c>
      <c r="C253" s="570" t="s">
        <v>3897</v>
      </c>
      <c r="D253" s="573" t="s">
        <v>750</v>
      </c>
      <c r="E253" s="573" t="s">
        <v>323</v>
      </c>
      <c r="F253" s="632" t="s">
        <v>3933</v>
      </c>
      <c r="G253" s="570" t="s">
        <v>3623</v>
      </c>
      <c r="H253" s="570" t="s">
        <v>3896</v>
      </c>
      <c r="I253" s="629">
        <v>2016</v>
      </c>
      <c r="J253" s="571">
        <v>214.8</v>
      </c>
      <c r="K253" s="571"/>
      <c r="L253" s="570"/>
    </row>
    <row r="254" spans="1:12" s="133" customFormat="1" ht="51" x14ac:dyDescent="0.2">
      <c r="A254" s="573">
        <f t="shared" si="3"/>
        <v>252</v>
      </c>
      <c r="B254" s="573" t="s">
        <v>289</v>
      </c>
      <c r="C254" s="570" t="s">
        <v>3897</v>
      </c>
      <c r="D254" s="573" t="s">
        <v>750</v>
      </c>
      <c r="E254" s="573" t="s">
        <v>323</v>
      </c>
      <c r="F254" s="632" t="s">
        <v>3932</v>
      </c>
      <c r="G254" s="570" t="s">
        <v>3623</v>
      </c>
      <c r="H254" s="570" t="s">
        <v>3896</v>
      </c>
      <c r="I254" s="629">
        <v>2016</v>
      </c>
      <c r="J254" s="571">
        <v>58.8</v>
      </c>
      <c r="K254" s="571"/>
      <c r="L254" s="570"/>
    </row>
    <row r="255" spans="1:12" s="133" customFormat="1" ht="51" x14ac:dyDescent="0.2">
      <c r="A255" s="573">
        <f t="shared" si="3"/>
        <v>253</v>
      </c>
      <c r="B255" s="573" t="s">
        <v>289</v>
      </c>
      <c r="C255" s="570" t="s">
        <v>3897</v>
      </c>
      <c r="D255" s="573" t="s">
        <v>750</v>
      </c>
      <c r="E255" s="573" t="s">
        <v>323</v>
      </c>
      <c r="F255" s="632" t="s">
        <v>3931</v>
      </c>
      <c r="G255" s="570" t="s">
        <v>3623</v>
      </c>
      <c r="H255" s="570" t="s">
        <v>3896</v>
      </c>
      <c r="I255" s="629">
        <v>2016</v>
      </c>
      <c r="J255" s="571">
        <v>216</v>
      </c>
      <c r="K255" s="571"/>
      <c r="L255" s="570"/>
    </row>
    <row r="256" spans="1:12" s="133" customFormat="1" ht="25.5" x14ac:dyDescent="0.2">
      <c r="A256" s="573">
        <f t="shared" si="3"/>
        <v>254</v>
      </c>
      <c r="B256" s="573" t="s">
        <v>289</v>
      </c>
      <c r="C256" s="570" t="s">
        <v>3906</v>
      </c>
      <c r="D256" s="573" t="s">
        <v>750</v>
      </c>
      <c r="E256" s="573" t="s">
        <v>323</v>
      </c>
      <c r="F256" s="632" t="s">
        <v>3905</v>
      </c>
      <c r="G256" s="570" t="s">
        <v>3623</v>
      </c>
      <c r="H256" s="570" t="s">
        <v>3896</v>
      </c>
      <c r="I256" s="629">
        <v>2016</v>
      </c>
      <c r="J256" s="571">
        <v>51.6</v>
      </c>
      <c r="K256" s="571"/>
      <c r="L256" s="570"/>
    </row>
    <row r="257" spans="1:12" s="133" customFormat="1" ht="51" x14ac:dyDescent="0.2">
      <c r="A257" s="573">
        <f t="shared" si="3"/>
        <v>255</v>
      </c>
      <c r="B257" s="573" t="s">
        <v>289</v>
      </c>
      <c r="C257" s="570" t="s">
        <v>3897</v>
      </c>
      <c r="D257" s="573" t="s">
        <v>750</v>
      </c>
      <c r="E257" s="573" t="s">
        <v>323</v>
      </c>
      <c r="F257" s="632">
        <v>4520030448</v>
      </c>
      <c r="G257" s="570" t="s">
        <v>3623</v>
      </c>
      <c r="H257" s="570" t="s">
        <v>3896</v>
      </c>
      <c r="I257" s="629">
        <v>2016</v>
      </c>
      <c r="J257" s="571">
        <v>226.2</v>
      </c>
      <c r="K257" s="571"/>
      <c r="L257" s="570"/>
    </row>
    <row r="258" spans="1:12" s="133" customFormat="1" ht="51" x14ac:dyDescent="0.2">
      <c r="A258" s="573">
        <f t="shared" si="3"/>
        <v>256</v>
      </c>
      <c r="B258" s="573" t="s">
        <v>289</v>
      </c>
      <c r="C258" s="570" t="s">
        <v>3897</v>
      </c>
      <c r="D258" s="573" t="s">
        <v>750</v>
      </c>
      <c r="E258" s="573" t="s">
        <v>323</v>
      </c>
      <c r="F258" s="632">
        <v>4520030682</v>
      </c>
      <c r="G258" s="570" t="s">
        <v>3623</v>
      </c>
      <c r="H258" s="570" t="s">
        <v>3896</v>
      </c>
      <c r="I258" s="629">
        <v>2016</v>
      </c>
      <c r="J258" s="571">
        <v>92.4</v>
      </c>
      <c r="K258" s="571"/>
      <c r="L258" s="570"/>
    </row>
    <row r="259" spans="1:12" s="133" customFormat="1" ht="51" x14ac:dyDescent="0.2">
      <c r="A259" s="573">
        <f t="shared" si="3"/>
        <v>257</v>
      </c>
      <c r="B259" s="573" t="s">
        <v>289</v>
      </c>
      <c r="C259" s="570" t="s">
        <v>3897</v>
      </c>
      <c r="D259" s="573" t="s">
        <v>750</v>
      </c>
      <c r="E259" s="573" t="s">
        <v>323</v>
      </c>
      <c r="F259" s="632">
        <v>4520030850</v>
      </c>
      <c r="G259" s="570" t="s">
        <v>3623</v>
      </c>
      <c r="H259" s="570" t="s">
        <v>3896</v>
      </c>
      <c r="I259" s="629">
        <v>2016</v>
      </c>
      <c r="J259" s="571">
        <v>39.6</v>
      </c>
      <c r="K259" s="571"/>
      <c r="L259" s="570"/>
    </row>
    <row r="260" spans="1:12" s="133" customFormat="1" ht="51" x14ac:dyDescent="0.2">
      <c r="A260" s="573">
        <f t="shared" ref="A260:A323" si="4">A259+1</f>
        <v>258</v>
      </c>
      <c r="B260" s="573" t="s">
        <v>289</v>
      </c>
      <c r="C260" s="570" t="s">
        <v>3930</v>
      </c>
      <c r="D260" s="573" t="s">
        <v>750</v>
      </c>
      <c r="E260" s="573" t="s">
        <v>323</v>
      </c>
      <c r="F260" s="632" t="s">
        <v>3929</v>
      </c>
      <c r="G260" s="570" t="s">
        <v>3623</v>
      </c>
      <c r="H260" s="570" t="s">
        <v>3896</v>
      </c>
      <c r="I260" s="629">
        <v>2016</v>
      </c>
      <c r="J260" s="571">
        <v>352.2</v>
      </c>
      <c r="K260" s="571"/>
      <c r="L260" s="570"/>
    </row>
    <row r="261" spans="1:12" s="133" customFormat="1" ht="25.5" x14ac:dyDescent="0.2">
      <c r="A261" s="573">
        <f t="shared" si="4"/>
        <v>259</v>
      </c>
      <c r="B261" s="573" t="s">
        <v>289</v>
      </c>
      <c r="C261" s="570" t="s">
        <v>3906</v>
      </c>
      <c r="D261" s="573" t="s">
        <v>750</v>
      </c>
      <c r="E261" s="573" t="s">
        <v>323</v>
      </c>
      <c r="F261" s="632" t="s">
        <v>3905</v>
      </c>
      <c r="G261" s="570" t="s">
        <v>3623</v>
      </c>
      <c r="H261" s="570" t="s">
        <v>3896</v>
      </c>
      <c r="I261" s="629">
        <v>2016</v>
      </c>
      <c r="J261" s="571">
        <v>32.4</v>
      </c>
      <c r="K261" s="571"/>
      <c r="L261" s="570"/>
    </row>
    <row r="262" spans="1:12" s="133" customFormat="1" ht="63.75" x14ac:dyDescent="0.2">
      <c r="A262" s="573">
        <f t="shared" si="4"/>
        <v>260</v>
      </c>
      <c r="B262" s="573" t="s">
        <v>289</v>
      </c>
      <c r="C262" s="570" t="s">
        <v>3917</v>
      </c>
      <c r="D262" s="573" t="s">
        <v>750</v>
      </c>
      <c r="E262" s="573" t="s">
        <v>323</v>
      </c>
      <c r="F262" s="632">
        <v>8400004466</v>
      </c>
      <c r="G262" s="570" t="s">
        <v>3623</v>
      </c>
      <c r="H262" s="570" t="s">
        <v>3896</v>
      </c>
      <c r="I262" s="629">
        <v>2016</v>
      </c>
      <c r="J262" s="571">
        <v>528</v>
      </c>
      <c r="K262" s="571"/>
      <c r="L262" s="570"/>
    </row>
    <row r="263" spans="1:12" s="133" customFormat="1" ht="51" x14ac:dyDescent="0.2">
      <c r="A263" s="573">
        <f t="shared" si="4"/>
        <v>261</v>
      </c>
      <c r="B263" s="573" t="s">
        <v>289</v>
      </c>
      <c r="C263" s="570" t="s">
        <v>3897</v>
      </c>
      <c r="D263" s="573" t="s">
        <v>750</v>
      </c>
      <c r="E263" s="573" t="s">
        <v>323</v>
      </c>
      <c r="F263" s="632">
        <v>4520031550</v>
      </c>
      <c r="G263" s="570" t="s">
        <v>3623</v>
      </c>
      <c r="H263" s="570" t="s">
        <v>3896</v>
      </c>
      <c r="I263" s="629">
        <v>2016</v>
      </c>
      <c r="J263" s="571">
        <v>66</v>
      </c>
      <c r="K263" s="571"/>
      <c r="L263" s="570"/>
    </row>
    <row r="264" spans="1:12" s="133" customFormat="1" ht="25.5" x14ac:dyDescent="0.2">
      <c r="A264" s="573">
        <f t="shared" si="4"/>
        <v>262</v>
      </c>
      <c r="B264" s="573" t="s">
        <v>289</v>
      </c>
      <c r="C264" s="570" t="s">
        <v>3906</v>
      </c>
      <c r="D264" s="573" t="s">
        <v>750</v>
      </c>
      <c r="E264" s="573" t="s">
        <v>323</v>
      </c>
      <c r="F264" s="632" t="s">
        <v>3905</v>
      </c>
      <c r="G264" s="570" t="s">
        <v>3623</v>
      </c>
      <c r="H264" s="570" t="s">
        <v>3896</v>
      </c>
      <c r="I264" s="629">
        <v>2016</v>
      </c>
      <c r="J264" s="571">
        <v>117.6</v>
      </c>
      <c r="K264" s="571"/>
      <c r="L264" s="570"/>
    </row>
    <row r="265" spans="1:12" s="133" customFormat="1" ht="51" x14ac:dyDescent="0.2">
      <c r="A265" s="573">
        <f t="shared" si="4"/>
        <v>263</v>
      </c>
      <c r="B265" s="573" t="s">
        <v>289</v>
      </c>
      <c r="C265" s="570" t="s">
        <v>3928</v>
      </c>
      <c r="D265" s="573" t="s">
        <v>750</v>
      </c>
      <c r="E265" s="573" t="s">
        <v>323</v>
      </c>
      <c r="F265" s="630" t="s">
        <v>3927</v>
      </c>
      <c r="G265" s="570" t="s">
        <v>3623</v>
      </c>
      <c r="H265" s="570" t="s">
        <v>3896</v>
      </c>
      <c r="I265" s="629">
        <v>2016</v>
      </c>
      <c r="J265" s="571">
        <v>24.6</v>
      </c>
      <c r="K265" s="571"/>
      <c r="L265" s="570"/>
    </row>
    <row r="266" spans="1:12" s="133" customFormat="1" ht="38.25" x14ac:dyDescent="0.2">
      <c r="A266" s="573">
        <f t="shared" si="4"/>
        <v>264</v>
      </c>
      <c r="B266" s="573" t="s">
        <v>289</v>
      </c>
      <c r="C266" s="570" t="s">
        <v>3926</v>
      </c>
      <c r="D266" s="573" t="s">
        <v>750</v>
      </c>
      <c r="E266" s="573" t="s">
        <v>323</v>
      </c>
      <c r="F266" s="630" t="s">
        <v>3925</v>
      </c>
      <c r="G266" s="570" t="s">
        <v>3623</v>
      </c>
      <c r="H266" s="570" t="s">
        <v>3896</v>
      </c>
      <c r="I266" s="629">
        <v>2016</v>
      </c>
      <c r="J266" s="571">
        <v>481.8</v>
      </c>
      <c r="K266" s="571"/>
      <c r="L266" s="570"/>
    </row>
    <row r="267" spans="1:12" s="133" customFormat="1" ht="38.25" x14ac:dyDescent="0.2">
      <c r="A267" s="573">
        <f t="shared" si="4"/>
        <v>265</v>
      </c>
      <c r="B267" s="573" t="s">
        <v>289</v>
      </c>
      <c r="C267" s="570" t="s">
        <v>3924</v>
      </c>
      <c r="D267" s="573" t="s">
        <v>750</v>
      </c>
      <c r="E267" s="573" t="s">
        <v>323</v>
      </c>
      <c r="F267" s="630" t="s">
        <v>3923</v>
      </c>
      <c r="G267" s="570" t="s">
        <v>3623</v>
      </c>
      <c r="H267" s="570" t="s">
        <v>3896</v>
      </c>
      <c r="I267" s="629">
        <v>2016</v>
      </c>
      <c r="J267" s="571">
        <v>103.2</v>
      </c>
      <c r="K267" s="571"/>
      <c r="L267" s="570"/>
    </row>
    <row r="268" spans="1:12" s="133" customFormat="1" ht="51" x14ac:dyDescent="0.2">
      <c r="A268" s="573">
        <f t="shared" si="4"/>
        <v>266</v>
      </c>
      <c r="B268" s="573" t="s">
        <v>289</v>
      </c>
      <c r="C268" s="570" t="s">
        <v>3897</v>
      </c>
      <c r="D268" s="573" t="s">
        <v>750</v>
      </c>
      <c r="E268" s="573" t="s">
        <v>323</v>
      </c>
      <c r="F268" s="630">
        <v>4520034192</v>
      </c>
      <c r="G268" s="570" t="s">
        <v>3623</v>
      </c>
      <c r="H268" s="570" t="s">
        <v>3896</v>
      </c>
      <c r="I268" s="629">
        <v>2016</v>
      </c>
      <c r="J268" s="571">
        <v>250.8</v>
      </c>
      <c r="K268" s="571"/>
      <c r="L268" s="570"/>
    </row>
    <row r="269" spans="1:12" s="133" customFormat="1" ht="25.5" x14ac:dyDescent="0.2">
      <c r="A269" s="573">
        <f t="shared" si="4"/>
        <v>267</v>
      </c>
      <c r="B269" s="573" t="s">
        <v>289</v>
      </c>
      <c r="C269" s="570" t="s">
        <v>3922</v>
      </c>
      <c r="D269" s="573" t="s">
        <v>750</v>
      </c>
      <c r="E269" s="573" t="s">
        <v>323</v>
      </c>
      <c r="F269" s="630" t="s">
        <v>3921</v>
      </c>
      <c r="G269" s="570" t="s">
        <v>3623</v>
      </c>
      <c r="H269" s="570" t="s">
        <v>3896</v>
      </c>
      <c r="I269" s="629">
        <v>2016</v>
      </c>
      <c r="J269" s="571">
        <v>219.6</v>
      </c>
      <c r="K269" s="571"/>
      <c r="L269" s="570"/>
    </row>
    <row r="270" spans="1:12" s="133" customFormat="1" ht="51" x14ac:dyDescent="0.2">
      <c r="A270" s="573">
        <f t="shared" si="4"/>
        <v>268</v>
      </c>
      <c r="B270" s="573" t="s">
        <v>289</v>
      </c>
      <c r="C270" s="570" t="s">
        <v>3909</v>
      </c>
      <c r="D270" s="573" t="s">
        <v>750</v>
      </c>
      <c r="E270" s="573" t="s">
        <v>323</v>
      </c>
      <c r="F270" s="632" t="s">
        <v>3908</v>
      </c>
      <c r="G270" s="570" t="s">
        <v>3623</v>
      </c>
      <c r="H270" s="570" t="s">
        <v>3896</v>
      </c>
      <c r="I270" s="629">
        <v>2016</v>
      </c>
      <c r="J270" s="571">
        <v>40.200000000000003</v>
      </c>
      <c r="K270" s="571"/>
      <c r="L270" s="570"/>
    </row>
    <row r="271" spans="1:12" s="133" customFormat="1" ht="25.5" x14ac:dyDescent="0.2">
      <c r="A271" s="573">
        <f t="shared" si="4"/>
        <v>269</v>
      </c>
      <c r="B271" s="573" t="s">
        <v>289</v>
      </c>
      <c r="C271" s="570" t="s">
        <v>3774</v>
      </c>
      <c r="D271" s="573" t="s">
        <v>750</v>
      </c>
      <c r="E271" s="573" t="s">
        <v>323</v>
      </c>
      <c r="F271" s="574">
        <v>4500058435</v>
      </c>
      <c r="G271" s="570" t="s">
        <v>3623</v>
      </c>
      <c r="H271" s="570" t="s">
        <v>3896</v>
      </c>
      <c r="I271" s="629">
        <v>2016</v>
      </c>
      <c r="J271" s="571">
        <v>123</v>
      </c>
      <c r="K271" s="571"/>
      <c r="L271" s="570"/>
    </row>
    <row r="272" spans="1:12" s="133" customFormat="1" ht="38.25" x14ac:dyDescent="0.2">
      <c r="A272" s="573">
        <f t="shared" si="4"/>
        <v>270</v>
      </c>
      <c r="B272" s="573" t="s">
        <v>289</v>
      </c>
      <c r="C272" s="570" t="s">
        <v>3920</v>
      </c>
      <c r="D272" s="573" t="s">
        <v>750</v>
      </c>
      <c r="E272" s="573" t="s">
        <v>323</v>
      </c>
      <c r="F272" s="632" t="s">
        <v>3919</v>
      </c>
      <c r="G272" s="570" t="s">
        <v>3623</v>
      </c>
      <c r="H272" s="570" t="s">
        <v>3896</v>
      </c>
      <c r="I272" s="629">
        <v>2016</v>
      </c>
      <c r="J272" s="571">
        <v>113.4</v>
      </c>
      <c r="K272" s="571"/>
      <c r="L272" s="570"/>
    </row>
    <row r="273" spans="1:12" s="133" customFormat="1" ht="38.25" x14ac:dyDescent="0.2">
      <c r="A273" s="573">
        <f t="shared" si="4"/>
        <v>271</v>
      </c>
      <c r="B273" s="573" t="s">
        <v>289</v>
      </c>
      <c r="C273" s="570" t="s">
        <v>3918</v>
      </c>
      <c r="D273" s="573" t="s">
        <v>750</v>
      </c>
      <c r="E273" s="573" t="s">
        <v>323</v>
      </c>
      <c r="F273" s="632">
        <v>4530003589</v>
      </c>
      <c r="G273" s="570" t="s">
        <v>3623</v>
      </c>
      <c r="H273" s="570" t="s">
        <v>3896</v>
      </c>
      <c r="I273" s="629">
        <v>2016</v>
      </c>
      <c r="J273" s="571">
        <v>118.2</v>
      </c>
      <c r="K273" s="571"/>
      <c r="L273" s="570"/>
    </row>
    <row r="274" spans="1:12" s="133" customFormat="1" ht="51" x14ac:dyDescent="0.2">
      <c r="A274" s="573">
        <f t="shared" si="4"/>
        <v>272</v>
      </c>
      <c r="B274" s="573" t="s">
        <v>289</v>
      </c>
      <c r="C274" s="570" t="s">
        <v>3897</v>
      </c>
      <c r="D274" s="573" t="s">
        <v>750</v>
      </c>
      <c r="E274" s="573" t="s">
        <v>323</v>
      </c>
      <c r="F274" s="632">
        <v>4520034509</v>
      </c>
      <c r="G274" s="570" t="s">
        <v>3623</v>
      </c>
      <c r="H274" s="570" t="s">
        <v>3896</v>
      </c>
      <c r="I274" s="629">
        <v>2016</v>
      </c>
      <c r="J274" s="571">
        <v>66</v>
      </c>
      <c r="K274" s="571"/>
      <c r="L274" s="570"/>
    </row>
    <row r="275" spans="1:12" s="133" customFormat="1" ht="51" x14ac:dyDescent="0.2">
      <c r="A275" s="573">
        <f t="shared" si="4"/>
        <v>273</v>
      </c>
      <c r="B275" s="573" t="s">
        <v>289</v>
      </c>
      <c r="C275" s="570" t="s">
        <v>3897</v>
      </c>
      <c r="D275" s="573" t="s">
        <v>750</v>
      </c>
      <c r="E275" s="573" t="s">
        <v>323</v>
      </c>
      <c r="F275" s="632">
        <v>4520034852</v>
      </c>
      <c r="G275" s="570" t="s">
        <v>3623</v>
      </c>
      <c r="H275" s="570" t="s">
        <v>3896</v>
      </c>
      <c r="I275" s="629">
        <v>2016</v>
      </c>
      <c r="J275" s="571">
        <v>13.2</v>
      </c>
      <c r="K275" s="571"/>
      <c r="L275" s="570"/>
    </row>
    <row r="276" spans="1:12" s="133" customFormat="1" ht="51" x14ac:dyDescent="0.2">
      <c r="A276" s="573">
        <f t="shared" si="4"/>
        <v>274</v>
      </c>
      <c r="B276" s="573" t="s">
        <v>289</v>
      </c>
      <c r="C276" s="570" t="s">
        <v>3897</v>
      </c>
      <c r="D276" s="573" t="s">
        <v>750</v>
      </c>
      <c r="E276" s="573" t="s">
        <v>323</v>
      </c>
      <c r="F276" s="632">
        <v>4520035035</v>
      </c>
      <c r="G276" s="570" t="s">
        <v>3623</v>
      </c>
      <c r="H276" s="570" t="s">
        <v>3896</v>
      </c>
      <c r="I276" s="629">
        <v>2016</v>
      </c>
      <c r="J276" s="571">
        <v>39.6</v>
      </c>
      <c r="K276" s="571"/>
      <c r="L276" s="570"/>
    </row>
    <row r="277" spans="1:12" s="133" customFormat="1" ht="51" x14ac:dyDescent="0.2">
      <c r="A277" s="573">
        <f t="shared" si="4"/>
        <v>275</v>
      </c>
      <c r="B277" s="573" t="s">
        <v>289</v>
      </c>
      <c r="C277" s="570" t="s">
        <v>3897</v>
      </c>
      <c r="D277" s="573" t="s">
        <v>750</v>
      </c>
      <c r="E277" s="573" t="s">
        <v>323</v>
      </c>
      <c r="F277" s="632">
        <v>4520034797</v>
      </c>
      <c r="G277" s="570" t="s">
        <v>3623</v>
      </c>
      <c r="H277" s="570" t="s">
        <v>3896</v>
      </c>
      <c r="I277" s="629">
        <v>2016</v>
      </c>
      <c r="J277" s="571">
        <v>148.19999999999999</v>
      </c>
      <c r="K277" s="571"/>
      <c r="L277" s="570"/>
    </row>
    <row r="278" spans="1:12" s="133" customFormat="1" ht="63.75" x14ac:dyDescent="0.2">
      <c r="A278" s="573">
        <f t="shared" si="4"/>
        <v>276</v>
      </c>
      <c r="B278" s="573" t="s">
        <v>289</v>
      </c>
      <c r="C278" s="570" t="s">
        <v>3917</v>
      </c>
      <c r="D278" s="573" t="s">
        <v>750</v>
      </c>
      <c r="E278" s="573" t="s">
        <v>323</v>
      </c>
      <c r="F278" s="632">
        <v>8400004708</v>
      </c>
      <c r="G278" s="570" t="s">
        <v>3623</v>
      </c>
      <c r="H278" s="570" t="s">
        <v>3896</v>
      </c>
      <c r="I278" s="629">
        <v>2016</v>
      </c>
      <c r="J278" s="571">
        <v>788.4</v>
      </c>
      <c r="K278" s="571"/>
      <c r="L278" s="570"/>
    </row>
    <row r="279" spans="1:12" s="133" customFormat="1" ht="38.25" x14ac:dyDescent="0.2">
      <c r="A279" s="573">
        <f t="shared" si="4"/>
        <v>277</v>
      </c>
      <c r="B279" s="573" t="s">
        <v>289</v>
      </c>
      <c r="C279" s="570" t="s">
        <v>3916</v>
      </c>
      <c r="D279" s="573" t="s">
        <v>750</v>
      </c>
      <c r="E279" s="573" t="s">
        <v>323</v>
      </c>
      <c r="F279" s="632" t="s">
        <v>3915</v>
      </c>
      <c r="G279" s="570" t="s">
        <v>3623</v>
      </c>
      <c r="H279" s="570" t="s">
        <v>3896</v>
      </c>
      <c r="I279" s="629">
        <v>2016</v>
      </c>
      <c r="J279" s="571">
        <v>223.2</v>
      </c>
      <c r="K279" s="571"/>
      <c r="L279" s="570"/>
    </row>
    <row r="280" spans="1:12" s="133" customFormat="1" ht="25.5" x14ac:dyDescent="0.2">
      <c r="A280" s="573">
        <f t="shared" si="4"/>
        <v>278</v>
      </c>
      <c r="B280" s="573" t="s">
        <v>289</v>
      </c>
      <c r="C280" s="570" t="s">
        <v>3914</v>
      </c>
      <c r="D280" s="573" t="s">
        <v>750</v>
      </c>
      <c r="E280" s="573" t="s">
        <v>323</v>
      </c>
      <c r="F280" s="632">
        <v>161027</v>
      </c>
      <c r="G280" s="570" t="s">
        <v>3623</v>
      </c>
      <c r="H280" s="570" t="s">
        <v>3896</v>
      </c>
      <c r="I280" s="629">
        <v>2016</v>
      </c>
      <c r="J280" s="571">
        <v>54</v>
      </c>
      <c r="K280" s="571"/>
      <c r="L280" s="570"/>
    </row>
    <row r="281" spans="1:12" s="133" customFormat="1" ht="51" x14ac:dyDescent="0.2">
      <c r="A281" s="573">
        <f t="shared" si="4"/>
        <v>279</v>
      </c>
      <c r="B281" s="573" t="s">
        <v>289</v>
      </c>
      <c r="C281" s="570" t="s">
        <v>3624</v>
      </c>
      <c r="D281" s="573" t="s">
        <v>750</v>
      </c>
      <c r="E281" s="573" t="s">
        <v>323</v>
      </c>
      <c r="F281" s="632">
        <v>4510221358</v>
      </c>
      <c r="G281" s="570" t="s">
        <v>3623</v>
      </c>
      <c r="H281" s="570" t="s">
        <v>3896</v>
      </c>
      <c r="I281" s="629">
        <v>2016</v>
      </c>
      <c r="J281" s="571">
        <v>104.4</v>
      </c>
      <c r="K281" s="571"/>
      <c r="L281" s="570"/>
    </row>
    <row r="282" spans="1:12" s="133" customFormat="1" ht="51" x14ac:dyDescent="0.2">
      <c r="A282" s="573">
        <f t="shared" si="4"/>
        <v>280</v>
      </c>
      <c r="B282" s="573" t="s">
        <v>289</v>
      </c>
      <c r="C282" s="570" t="s">
        <v>3624</v>
      </c>
      <c r="D282" s="573" t="s">
        <v>750</v>
      </c>
      <c r="E282" s="573" t="s">
        <v>323</v>
      </c>
      <c r="F282" s="632">
        <v>4510220301</v>
      </c>
      <c r="G282" s="570" t="s">
        <v>3623</v>
      </c>
      <c r="H282" s="570" t="s">
        <v>3896</v>
      </c>
      <c r="I282" s="629">
        <v>2016</v>
      </c>
      <c r="J282" s="571">
        <v>592.20000000000005</v>
      </c>
      <c r="K282" s="571"/>
      <c r="L282" s="570"/>
    </row>
    <row r="283" spans="1:12" s="133" customFormat="1" ht="51" x14ac:dyDescent="0.2">
      <c r="A283" s="573">
        <f t="shared" si="4"/>
        <v>281</v>
      </c>
      <c r="B283" s="573" t="s">
        <v>289</v>
      </c>
      <c r="C283" s="570" t="s">
        <v>3897</v>
      </c>
      <c r="D283" s="573" t="s">
        <v>750</v>
      </c>
      <c r="E283" s="573" t="s">
        <v>323</v>
      </c>
      <c r="F283" s="632">
        <v>4520035102</v>
      </c>
      <c r="G283" s="570" t="s">
        <v>3623</v>
      </c>
      <c r="H283" s="570" t="s">
        <v>3896</v>
      </c>
      <c r="I283" s="629">
        <v>2016</v>
      </c>
      <c r="J283" s="571">
        <v>92.4</v>
      </c>
      <c r="K283" s="571"/>
      <c r="L283" s="570"/>
    </row>
    <row r="284" spans="1:12" s="133" customFormat="1" ht="51" x14ac:dyDescent="0.2">
      <c r="A284" s="573">
        <f t="shared" si="4"/>
        <v>282</v>
      </c>
      <c r="B284" s="573" t="s">
        <v>289</v>
      </c>
      <c r="C284" s="570" t="s">
        <v>3897</v>
      </c>
      <c r="D284" s="573" t="s">
        <v>750</v>
      </c>
      <c r="E284" s="573" t="s">
        <v>323</v>
      </c>
      <c r="F284" s="632">
        <v>4520035661</v>
      </c>
      <c r="G284" s="570" t="s">
        <v>3623</v>
      </c>
      <c r="H284" s="570" t="s">
        <v>3896</v>
      </c>
      <c r="I284" s="629">
        <v>2016</v>
      </c>
      <c r="J284" s="571">
        <v>52.8</v>
      </c>
      <c r="K284" s="571"/>
      <c r="L284" s="570"/>
    </row>
    <row r="285" spans="1:12" s="133" customFormat="1" ht="51" x14ac:dyDescent="0.2">
      <c r="A285" s="573">
        <f t="shared" si="4"/>
        <v>283</v>
      </c>
      <c r="B285" s="573" t="s">
        <v>289</v>
      </c>
      <c r="C285" s="570" t="s">
        <v>3897</v>
      </c>
      <c r="D285" s="573" t="s">
        <v>750</v>
      </c>
      <c r="E285" s="573" t="s">
        <v>323</v>
      </c>
      <c r="F285" s="632">
        <v>4510220300</v>
      </c>
      <c r="G285" s="570" t="s">
        <v>3623</v>
      </c>
      <c r="H285" s="570" t="s">
        <v>3896</v>
      </c>
      <c r="I285" s="629">
        <v>2016</v>
      </c>
      <c r="J285" s="571">
        <v>688.8</v>
      </c>
      <c r="K285" s="571"/>
      <c r="L285" s="570"/>
    </row>
    <row r="286" spans="1:12" s="133" customFormat="1" ht="51" x14ac:dyDescent="0.2">
      <c r="A286" s="573">
        <f t="shared" si="4"/>
        <v>284</v>
      </c>
      <c r="B286" s="573" t="s">
        <v>289</v>
      </c>
      <c r="C286" s="570" t="s">
        <v>3897</v>
      </c>
      <c r="D286" s="573" t="s">
        <v>750</v>
      </c>
      <c r="E286" s="573" t="s">
        <v>323</v>
      </c>
      <c r="F286" s="632">
        <v>4520036534</v>
      </c>
      <c r="G286" s="570" t="s">
        <v>3623</v>
      </c>
      <c r="H286" s="570" t="s">
        <v>3896</v>
      </c>
      <c r="I286" s="629">
        <v>2016</v>
      </c>
      <c r="J286" s="571">
        <v>16.2</v>
      </c>
      <c r="K286" s="571"/>
      <c r="L286" s="570"/>
    </row>
    <row r="287" spans="1:12" s="133" customFormat="1" ht="51" x14ac:dyDescent="0.2">
      <c r="A287" s="573">
        <f t="shared" si="4"/>
        <v>285</v>
      </c>
      <c r="B287" s="573" t="s">
        <v>289</v>
      </c>
      <c r="C287" s="570" t="s">
        <v>3897</v>
      </c>
      <c r="D287" s="573" t="s">
        <v>750</v>
      </c>
      <c r="E287" s="573" t="s">
        <v>323</v>
      </c>
      <c r="F287" s="632">
        <v>4520036298</v>
      </c>
      <c r="G287" s="570" t="s">
        <v>3623</v>
      </c>
      <c r="H287" s="570" t="s">
        <v>3896</v>
      </c>
      <c r="I287" s="629">
        <v>2016</v>
      </c>
      <c r="J287" s="571">
        <v>66</v>
      </c>
      <c r="K287" s="571"/>
      <c r="L287" s="570"/>
    </row>
    <row r="288" spans="1:12" s="133" customFormat="1" ht="51" x14ac:dyDescent="0.2">
      <c r="A288" s="573">
        <f t="shared" si="4"/>
        <v>286</v>
      </c>
      <c r="B288" s="573" t="s">
        <v>289</v>
      </c>
      <c r="C288" s="570" t="s">
        <v>3897</v>
      </c>
      <c r="D288" s="573" t="s">
        <v>750</v>
      </c>
      <c r="E288" s="573" t="s">
        <v>323</v>
      </c>
      <c r="F288" s="632">
        <v>4520036299</v>
      </c>
      <c r="G288" s="570" t="s">
        <v>3623</v>
      </c>
      <c r="H288" s="570" t="s">
        <v>3896</v>
      </c>
      <c r="I288" s="629">
        <v>2016</v>
      </c>
      <c r="J288" s="571">
        <v>52.8</v>
      </c>
      <c r="K288" s="571"/>
      <c r="L288" s="570"/>
    </row>
    <row r="289" spans="1:12" s="133" customFormat="1" ht="25.5" x14ac:dyDescent="0.2">
      <c r="A289" s="573">
        <f t="shared" si="4"/>
        <v>287</v>
      </c>
      <c r="B289" s="573" t="s">
        <v>289</v>
      </c>
      <c r="C289" s="570" t="s">
        <v>3913</v>
      </c>
      <c r="D289" s="573" t="s">
        <v>750</v>
      </c>
      <c r="E289" s="573" t="s">
        <v>323</v>
      </c>
      <c r="F289" s="632">
        <v>2016035</v>
      </c>
      <c r="G289" s="570" t="s">
        <v>3623</v>
      </c>
      <c r="H289" s="570" t="s">
        <v>3896</v>
      </c>
      <c r="I289" s="629">
        <v>2016</v>
      </c>
      <c r="J289" s="571">
        <v>40.799999999999997</v>
      </c>
      <c r="K289" s="571"/>
      <c r="L289" s="570"/>
    </row>
    <row r="290" spans="1:12" s="133" customFormat="1" ht="25.5" x14ac:dyDescent="0.2">
      <c r="A290" s="573">
        <f t="shared" si="4"/>
        <v>288</v>
      </c>
      <c r="B290" s="573" t="s">
        <v>289</v>
      </c>
      <c r="C290" s="570" t="s">
        <v>3910</v>
      </c>
      <c r="D290" s="573" t="s">
        <v>750</v>
      </c>
      <c r="E290" s="573" t="s">
        <v>323</v>
      </c>
      <c r="F290" s="632">
        <v>4809007665</v>
      </c>
      <c r="G290" s="570" t="s">
        <v>3623</v>
      </c>
      <c r="H290" s="570" t="s">
        <v>3896</v>
      </c>
      <c r="I290" s="629">
        <v>2016</v>
      </c>
      <c r="J290" s="571">
        <v>1024.8</v>
      </c>
      <c r="K290" s="571"/>
      <c r="L290" s="570"/>
    </row>
    <row r="291" spans="1:12" s="133" customFormat="1" ht="51" x14ac:dyDescent="0.2">
      <c r="A291" s="573">
        <f t="shared" si="4"/>
        <v>289</v>
      </c>
      <c r="B291" s="573" t="s">
        <v>289</v>
      </c>
      <c r="C291" s="570" t="s">
        <v>3897</v>
      </c>
      <c r="D291" s="573" t="s">
        <v>750</v>
      </c>
      <c r="E291" s="573" t="s">
        <v>323</v>
      </c>
      <c r="F291" s="632">
        <v>4520036299</v>
      </c>
      <c r="G291" s="570" t="s">
        <v>3623</v>
      </c>
      <c r="H291" s="570" t="s">
        <v>3896</v>
      </c>
      <c r="I291" s="629">
        <v>2016</v>
      </c>
      <c r="J291" s="571">
        <v>26.4</v>
      </c>
      <c r="K291" s="571"/>
      <c r="L291" s="570"/>
    </row>
    <row r="292" spans="1:12" s="133" customFormat="1" ht="38.25" x14ac:dyDescent="0.2">
      <c r="A292" s="573">
        <f t="shared" si="4"/>
        <v>290</v>
      </c>
      <c r="B292" s="573" t="s">
        <v>289</v>
      </c>
      <c r="C292" s="570" t="s">
        <v>3912</v>
      </c>
      <c r="D292" s="573" t="s">
        <v>750</v>
      </c>
      <c r="E292" s="573" t="s">
        <v>323</v>
      </c>
      <c r="F292" s="632" t="s">
        <v>3911</v>
      </c>
      <c r="G292" s="570" t="s">
        <v>3623</v>
      </c>
      <c r="H292" s="570" t="s">
        <v>3896</v>
      </c>
      <c r="I292" s="629">
        <v>2016</v>
      </c>
      <c r="J292" s="571">
        <v>330.67</v>
      </c>
      <c r="K292" s="571"/>
      <c r="L292" s="570"/>
    </row>
    <row r="293" spans="1:12" s="133" customFormat="1" ht="25.5" x14ac:dyDescent="0.2">
      <c r="A293" s="573">
        <f t="shared" si="4"/>
        <v>291</v>
      </c>
      <c r="B293" s="573" t="s">
        <v>289</v>
      </c>
      <c r="C293" s="570" t="s">
        <v>3910</v>
      </c>
      <c r="D293" s="573" t="s">
        <v>750</v>
      </c>
      <c r="E293" s="573" t="s">
        <v>323</v>
      </c>
      <c r="F293" s="632">
        <v>4809007665</v>
      </c>
      <c r="G293" s="570" t="s">
        <v>3623</v>
      </c>
      <c r="H293" s="570" t="s">
        <v>3896</v>
      </c>
      <c r="I293" s="629">
        <v>2016</v>
      </c>
      <c r="J293" s="571">
        <v>154.19999999999999</v>
      </c>
      <c r="K293" s="571"/>
      <c r="L293" s="570"/>
    </row>
    <row r="294" spans="1:12" s="133" customFormat="1" ht="51" x14ac:dyDescent="0.2">
      <c r="A294" s="573">
        <f t="shared" si="4"/>
        <v>292</v>
      </c>
      <c r="B294" s="573" t="s">
        <v>289</v>
      </c>
      <c r="C294" s="570" t="s">
        <v>3909</v>
      </c>
      <c r="D294" s="573" t="s">
        <v>750</v>
      </c>
      <c r="E294" s="573" t="s">
        <v>323</v>
      </c>
      <c r="F294" s="632" t="s">
        <v>3908</v>
      </c>
      <c r="G294" s="570" t="s">
        <v>3623</v>
      </c>
      <c r="H294" s="570" t="s">
        <v>3896</v>
      </c>
      <c r="I294" s="629">
        <v>2016</v>
      </c>
      <c r="J294" s="571">
        <v>438</v>
      </c>
      <c r="K294" s="571"/>
      <c r="L294" s="570"/>
    </row>
    <row r="295" spans="1:12" s="133" customFormat="1" ht="38.25" x14ac:dyDescent="0.2">
      <c r="A295" s="573">
        <f t="shared" si="4"/>
        <v>293</v>
      </c>
      <c r="B295" s="573" t="s">
        <v>289</v>
      </c>
      <c r="C295" s="570" t="s">
        <v>3907</v>
      </c>
      <c r="D295" s="573" t="s">
        <v>750</v>
      </c>
      <c r="E295" s="573" t="s">
        <v>323</v>
      </c>
      <c r="F295" s="632" t="s">
        <v>3540</v>
      </c>
      <c r="G295" s="570" t="s">
        <v>3623</v>
      </c>
      <c r="H295" s="570" t="s">
        <v>3896</v>
      </c>
      <c r="I295" s="629">
        <v>2016</v>
      </c>
      <c r="J295" s="571">
        <v>64.8</v>
      </c>
      <c r="K295" s="571"/>
      <c r="L295" s="570"/>
    </row>
    <row r="296" spans="1:12" s="133" customFormat="1" ht="25.5" x14ac:dyDescent="0.2">
      <c r="A296" s="573">
        <f t="shared" si="4"/>
        <v>294</v>
      </c>
      <c r="B296" s="573" t="s">
        <v>289</v>
      </c>
      <c r="C296" s="570" t="s">
        <v>3906</v>
      </c>
      <c r="D296" s="573" t="s">
        <v>750</v>
      </c>
      <c r="E296" s="573" t="s">
        <v>323</v>
      </c>
      <c r="F296" s="632" t="s">
        <v>3905</v>
      </c>
      <c r="G296" s="570" t="s">
        <v>3623</v>
      </c>
      <c r="H296" s="570" t="s">
        <v>3896</v>
      </c>
      <c r="I296" s="629">
        <v>2016</v>
      </c>
      <c r="J296" s="571">
        <v>300</v>
      </c>
      <c r="K296" s="571"/>
      <c r="L296" s="570"/>
    </row>
    <row r="297" spans="1:12" s="133" customFormat="1" ht="25.5" x14ac:dyDescent="0.2">
      <c r="A297" s="573">
        <f t="shared" si="4"/>
        <v>295</v>
      </c>
      <c r="B297" s="573" t="s">
        <v>289</v>
      </c>
      <c r="C297" s="570" t="s">
        <v>3904</v>
      </c>
      <c r="D297" s="573" t="s">
        <v>750</v>
      </c>
      <c r="E297" s="573" t="s">
        <v>323</v>
      </c>
      <c r="F297" s="632" t="s">
        <v>3540</v>
      </c>
      <c r="G297" s="570" t="s">
        <v>3623</v>
      </c>
      <c r="H297" s="570" t="s">
        <v>3896</v>
      </c>
      <c r="I297" s="629">
        <v>2016</v>
      </c>
      <c r="J297" s="571">
        <v>103.2</v>
      </c>
      <c r="K297" s="571"/>
      <c r="L297" s="570"/>
    </row>
    <row r="298" spans="1:12" s="133" customFormat="1" ht="25.5" x14ac:dyDescent="0.2">
      <c r="A298" s="573">
        <f t="shared" si="4"/>
        <v>296</v>
      </c>
      <c r="B298" s="573" t="s">
        <v>289</v>
      </c>
      <c r="C298" s="570" t="s">
        <v>3903</v>
      </c>
      <c r="D298" s="573" t="s">
        <v>750</v>
      </c>
      <c r="E298" s="573" t="s">
        <v>323</v>
      </c>
      <c r="F298" s="632" t="s">
        <v>3540</v>
      </c>
      <c r="G298" s="570" t="s">
        <v>3623</v>
      </c>
      <c r="H298" s="570" t="s">
        <v>3896</v>
      </c>
      <c r="I298" s="629">
        <v>2016</v>
      </c>
      <c r="J298" s="571">
        <v>103.2</v>
      </c>
      <c r="K298" s="571"/>
      <c r="L298" s="570"/>
    </row>
    <row r="299" spans="1:12" s="133" customFormat="1" ht="25.5" x14ac:dyDescent="0.2">
      <c r="A299" s="573">
        <f t="shared" si="4"/>
        <v>297</v>
      </c>
      <c r="B299" s="573" t="s">
        <v>289</v>
      </c>
      <c r="C299" s="570" t="s">
        <v>3902</v>
      </c>
      <c r="D299" s="573" t="s">
        <v>750</v>
      </c>
      <c r="E299" s="573" t="s">
        <v>323</v>
      </c>
      <c r="F299" s="632" t="s">
        <v>3540</v>
      </c>
      <c r="G299" s="570" t="s">
        <v>3623</v>
      </c>
      <c r="H299" s="570" t="s">
        <v>3896</v>
      </c>
      <c r="I299" s="629">
        <v>2016</v>
      </c>
      <c r="J299" s="571">
        <v>103.2</v>
      </c>
      <c r="K299" s="571"/>
      <c r="L299" s="570"/>
    </row>
    <row r="300" spans="1:12" s="133" customFormat="1" ht="25.5" x14ac:dyDescent="0.2">
      <c r="A300" s="573">
        <f t="shared" si="4"/>
        <v>298</v>
      </c>
      <c r="B300" s="573" t="s">
        <v>289</v>
      </c>
      <c r="C300" s="570" t="s">
        <v>3901</v>
      </c>
      <c r="D300" s="573" t="s">
        <v>750</v>
      </c>
      <c r="E300" s="573" t="s">
        <v>323</v>
      </c>
      <c r="F300" s="632" t="s">
        <v>3540</v>
      </c>
      <c r="G300" s="570" t="s">
        <v>3623</v>
      </c>
      <c r="H300" s="570" t="s">
        <v>3896</v>
      </c>
      <c r="I300" s="629">
        <v>2016</v>
      </c>
      <c r="J300" s="571">
        <v>40.799999999999997</v>
      </c>
      <c r="K300" s="571"/>
      <c r="L300" s="570"/>
    </row>
    <row r="301" spans="1:12" s="133" customFormat="1" ht="51" x14ac:dyDescent="0.2">
      <c r="A301" s="573">
        <f t="shared" si="4"/>
        <v>299</v>
      </c>
      <c r="B301" s="573" t="s">
        <v>289</v>
      </c>
      <c r="C301" s="570" t="s">
        <v>3900</v>
      </c>
      <c r="D301" s="573" t="s">
        <v>750</v>
      </c>
      <c r="E301" s="573" t="s">
        <v>323</v>
      </c>
      <c r="F301" s="630">
        <v>4500013177</v>
      </c>
      <c r="G301" s="570" t="s">
        <v>3623</v>
      </c>
      <c r="H301" s="570" t="s">
        <v>3896</v>
      </c>
      <c r="I301" s="629">
        <v>2016</v>
      </c>
      <c r="J301" s="571">
        <v>2110.1999999999998</v>
      </c>
      <c r="K301" s="571"/>
      <c r="L301" s="570"/>
    </row>
    <row r="302" spans="1:12" s="133" customFormat="1" ht="51" x14ac:dyDescent="0.2">
      <c r="A302" s="573">
        <f t="shared" si="4"/>
        <v>300</v>
      </c>
      <c r="B302" s="573" t="s">
        <v>289</v>
      </c>
      <c r="C302" s="570" t="s">
        <v>3899</v>
      </c>
      <c r="D302" s="573" t="s">
        <v>750</v>
      </c>
      <c r="E302" s="573" t="s">
        <v>323</v>
      </c>
      <c r="F302" s="632" t="s">
        <v>3898</v>
      </c>
      <c r="G302" s="570" t="s">
        <v>3623</v>
      </c>
      <c r="H302" s="570" t="s">
        <v>3896</v>
      </c>
      <c r="I302" s="629">
        <v>2016</v>
      </c>
      <c r="J302" s="571">
        <v>129.6</v>
      </c>
      <c r="K302" s="571"/>
      <c r="L302" s="570"/>
    </row>
    <row r="303" spans="1:12" s="133" customFormat="1" ht="51" x14ac:dyDescent="0.2">
      <c r="A303" s="573">
        <f t="shared" si="4"/>
        <v>301</v>
      </c>
      <c r="B303" s="573" t="s">
        <v>289</v>
      </c>
      <c r="C303" s="570" t="s">
        <v>3897</v>
      </c>
      <c r="D303" s="573" t="s">
        <v>750</v>
      </c>
      <c r="E303" s="573" t="s">
        <v>323</v>
      </c>
      <c r="F303" s="632">
        <v>4520037120</v>
      </c>
      <c r="G303" s="570" t="s">
        <v>3623</v>
      </c>
      <c r="H303" s="570" t="s">
        <v>3896</v>
      </c>
      <c r="I303" s="629">
        <v>2016</v>
      </c>
      <c r="J303" s="571">
        <v>66</v>
      </c>
      <c r="K303" s="571"/>
      <c r="L303" s="570"/>
    </row>
    <row r="304" spans="1:12" s="133" customFormat="1" ht="51" x14ac:dyDescent="0.2">
      <c r="A304" s="573">
        <f t="shared" si="4"/>
        <v>302</v>
      </c>
      <c r="B304" s="573" t="s">
        <v>289</v>
      </c>
      <c r="C304" s="570" t="s">
        <v>3897</v>
      </c>
      <c r="D304" s="573" t="s">
        <v>750</v>
      </c>
      <c r="E304" s="573" t="s">
        <v>323</v>
      </c>
      <c r="F304" s="632">
        <v>4520037125</v>
      </c>
      <c r="G304" s="570" t="s">
        <v>3623</v>
      </c>
      <c r="H304" s="570" t="s">
        <v>3896</v>
      </c>
      <c r="I304" s="629">
        <v>2016</v>
      </c>
      <c r="J304" s="571">
        <v>251.4</v>
      </c>
      <c r="K304" s="571"/>
      <c r="L304" s="570"/>
    </row>
    <row r="305" spans="1:12" s="133" customFormat="1" ht="25.5" x14ac:dyDescent="0.2">
      <c r="A305" s="573">
        <f t="shared" si="4"/>
        <v>303</v>
      </c>
      <c r="B305" s="573" t="s">
        <v>289</v>
      </c>
      <c r="C305" s="570" t="s">
        <v>3804</v>
      </c>
      <c r="D305" s="573" t="s">
        <v>750</v>
      </c>
      <c r="E305" s="573" t="s">
        <v>323</v>
      </c>
      <c r="F305" s="630" t="s">
        <v>3895</v>
      </c>
      <c r="G305" s="570" t="s">
        <v>3602</v>
      </c>
      <c r="H305" s="570" t="s">
        <v>3894</v>
      </c>
      <c r="I305" s="629">
        <v>2016</v>
      </c>
      <c r="J305" s="571">
        <v>546</v>
      </c>
      <c r="K305" s="571"/>
      <c r="L305" s="570"/>
    </row>
    <row r="306" spans="1:12" s="133" customFormat="1" ht="25.5" x14ac:dyDescent="0.2">
      <c r="A306" s="573">
        <f t="shared" si="4"/>
        <v>304</v>
      </c>
      <c r="B306" s="573" t="s">
        <v>289</v>
      </c>
      <c r="C306" s="570" t="s">
        <v>3800</v>
      </c>
      <c r="D306" s="573" t="s">
        <v>750</v>
      </c>
      <c r="E306" s="573" t="s">
        <v>323</v>
      </c>
      <c r="F306" s="630" t="s">
        <v>3893</v>
      </c>
      <c r="G306" s="570" t="s">
        <v>3602</v>
      </c>
      <c r="H306" s="570" t="s">
        <v>3892</v>
      </c>
      <c r="I306" s="629">
        <v>2016</v>
      </c>
      <c r="J306" s="571">
        <v>1188</v>
      </c>
      <c r="K306" s="571"/>
      <c r="L306" s="570"/>
    </row>
    <row r="307" spans="1:12" s="133" customFormat="1" ht="25.5" x14ac:dyDescent="0.2">
      <c r="A307" s="573">
        <f t="shared" si="4"/>
        <v>305</v>
      </c>
      <c r="B307" s="573" t="s">
        <v>289</v>
      </c>
      <c r="C307" s="570" t="s">
        <v>3804</v>
      </c>
      <c r="D307" s="573" t="s">
        <v>750</v>
      </c>
      <c r="E307" s="573" t="s">
        <v>323</v>
      </c>
      <c r="F307" s="630" t="s">
        <v>3891</v>
      </c>
      <c r="G307" s="570" t="s">
        <v>3602</v>
      </c>
      <c r="H307" s="570" t="s">
        <v>3890</v>
      </c>
      <c r="I307" s="629">
        <v>2016</v>
      </c>
      <c r="J307" s="571">
        <v>1014</v>
      </c>
      <c r="K307" s="571"/>
      <c r="L307" s="570"/>
    </row>
    <row r="308" spans="1:12" s="133" customFormat="1" ht="25.5" x14ac:dyDescent="0.2">
      <c r="A308" s="573">
        <f t="shared" si="4"/>
        <v>306</v>
      </c>
      <c r="B308" s="573" t="s">
        <v>289</v>
      </c>
      <c r="C308" s="570" t="s">
        <v>3889</v>
      </c>
      <c r="D308" s="573" t="s">
        <v>750</v>
      </c>
      <c r="E308" s="573" t="s">
        <v>323</v>
      </c>
      <c r="F308" s="630" t="s">
        <v>3540</v>
      </c>
      <c r="G308" s="570" t="s">
        <v>3602</v>
      </c>
      <c r="H308" s="570" t="s">
        <v>3888</v>
      </c>
      <c r="I308" s="629">
        <v>2016</v>
      </c>
      <c r="J308" s="571">
        <v>1800</v>
      </c>
      <c r="K308" s="571"/>
      <c r="L308" s="570"/>
    </row>
    <row r="309" spans="1:12" s="133" customFormat="1" ht="25.5" x14ac:dyDescent="0.2">
      <c r="A309" s="573">
        <f t="shared" si="4"/>
        <v>307</v>
      </c>
      <c r="B309" s="573" t="s">
        <v>289</v>
      </c>
      <c r="C309" s="570" t="s">
        <v>3774</v>
      </c>
      <c r="D309" s="573" t="s">
        <v>750</v>
      </c>
      <c r="E309" s="573" t="s">
        <v>323</v>
      </c>
      <c r="F309" s="630">
        <v>4500056656</v>
      </c>
      <c r="G309" s="570" t="s">
        <v>3602</v>
      </c>
      <c r="H309" s="570" t="s">
        <v>3887</v>
      </c>
      <c r="I309" s="629">
        <v>2016</v>
      </c>
      <c r="J309" s="571">
        <v>1482</v>
      </c>
      <c r="K309" s="571"/>
      <c r="L309" s="570"/>
    </row>
    <row r="310" spans="1:12" s="133" customFormat="1" ht="25.5" x14ac:dyDescent="0.2">
      <c r="A310" s="573">
        <f t="shared" si="4"/>
        <v>308</v>
      </c>
      <c r="B310" s="573" t="s">
        <v>289</v>
      </c>
      <c r="C310" s="570" t="s">
        <v>3789</v>
      </c>
      <c r="D310" s="573" t="s">
        <v>750</v>
      </c>
      <c r="E310" s="573" t="s">
        <v>323</v>
      </c>
      <c r="F310" s="630" t="s">
        <v>3540</v>
      </c>
      <c r="G310" s="570" t="s">
        <v>3602</v>
      </c>
      <c r="H310" s="570" t="s">
        <v>3886</v>
      </c>
      <c r="I310" s="629">
        <v>2016</v>
      </c>
      <c r="J310" s="571">
        <v>216</v>
      </c>
      <c r="K310" s="571"/>
      <c r="L310" s="570"/>
    </row>
    <row r="311" spans="1:12" s="133" customFormat="1" ht="51" x14ac:dyDescent="0.2">
      <c r="A311" s="573">
        <f t="shared" si="4"/>
        <v>309</v>
      </c>
      <c r="B311" s="573" t="s">
        <v>289</v>
      </c>
      <c r="C311" s="570" t="s">
        <v>3787</v>
      </c>
      <c r="D311" s="573" t="s">
        <v>750</v>
      </c>
      <c r="E311" s="573" t="s">
        <v>323</v>
      </c>
      <c r="F311" s="630">
        <v>20160201</v>
      </c>
      <c r="G311" s="570" t="s">
        <v>3602</v>
      </c>
      <c r="H311" s="570" t="s">
        <v>3885</v>
      </c>
      <c r="I311" s="629">
        <v>2016</v>
      </c>
      <c r="J311" s="571">
        <v>1548</v>
      </c>
      <c r="K311" s="571"/>
      <c r="L311" s="570"/>
    </row>
    <row r="312" spans="1:12" s="133" customFormat="1" ht="38.25" x14ac:dyDescent="0.2">
      <c r="A312" s="573">
        <f t="shared" si="4"/>
        <v>310</v>
      </c>
      <c r="B312" s="573" t="s">
        <v>289</v>
      </c>
      <c r="C312" s="570" t="s">
        <v>3884</v>
      </c>
      <c r="D312" s="573" t="s">
        <v>750</v>
      </c>
      <c r="E312" s="573" t="s">
        <v>323</v>
      </c>
      <c r="F312" s="630" t="s">
        <v>3883</v>
      </c>
      <c r="G312" s="570" t="s">
        <v>3602</v>
      </c>
      <c r="H312" s="570" t="s">
        <v>3882</v>
      </c>
      <c r="I312" s="629">
        <v>2016</v>
      </c>
      <c r="J312" s="571">
        <v>462</v>
      </c>
      <c r="K312" s="571"/>
      <c r="L312" s="570"/>
    </row>
    <row r="313" spans="1:12" s="133" customFormat="1" ht="25.5" x14ac:dyDescent="0.2">
      <c r="A313" s="573">
        <f t="shared" si="4"/>
        <v>311</v>
      </c>
      <c r="B313" s="573" t="s">
        <v>289</v>
      </c>
      <c r="C313" s="570" t="s">
        <v>3881</v>
      </c>
      <c r="D313" s="573" t="s">
        <v>750</v>
      </c>
      <c r="E313" s="573" t="s">
        <v>323</v>
      </c>
      <c r="F313" s="630" t="s">
        <v>3540</v>
      </c>
      <c r="G313" s="570" t="s">
        <v>3602</v>
      </c>
      <c r="H313" s="570" t="s">
        <v>3880</v>
      </c>
      <c r="I313" s="629">
        <v>2016</v>
      </c>
      <c r="J313" s="571">
        <v>864</v>
      </c>
      <c r="K313" s="571"/>
      <c r="L313" s="570"/>
    </row>
    <row r="314" spans="1:12" s="133" customFormat="1" ht="38.25" x14ac:dyDescent="0.2">
      <c r="A314" s="573">
        <f t="shared" si="4"/>
        <v>312</v>
      </c>
      <c r="B314" s="573" t="s">
        <v>289</v>
      </c>
      <c r="C314" s="570" t="s">
        <v>3879</v>
      </c>
      <c r="D314" s="573" t="s">
        <v>750</v>
      </c>
      <c r="E314" s="573" t="s">
        <v>323</v>
      </c>
      <c r="F314" s="630" t="s">
        <v>3878</v>
      </c>
      <c r="G314" s="570" t="s">
        <v>3602</v>
      </c>
      <c r="H314" s="570" t="s">
        <v>3877</v>
      </c>
      <c r="I314" s="629">
        <v>2016</v>
      </c>
      <c r="J314" s="571">
        <v>156</v>
      </c>
      <c r="K314" s="571"/>
      <c r="L314" s="570"/>
    </row>
    <row r="315" spans="1:12" s="133" customFormat="1" ht="25.5" x14ac:dyDescent="0.2">
      <c r="A315" s="573">
        <f t="shared" si="4"/>
        <v>313</v>
      </c>
      <c r="B315" s="573" t="s">
        <v>289</v>
      </c>
      <c r="C315" s="570" t="s">
        <v>3876</v>
      </c>
      <c r="D315" s="573" t="s">
        <v>750</v>
      </c>
      <c r="E315" s="573" t="s">
        <v>323</v>
      </c>
      <c r="F315" s="630" t="s">
        <v>3875</v>
      </c>
      <c r="G315" s="570" t="s">
        <v>3602</v>
      </c>
      <c r="H315" s="570" t="s">
        <v>3775</v>
      </c>
      <c r="I315" s="629">
        <v>2016</v>
      </c>
      <c r="J315" s="571">
        <v>405</v>
      </c>
      <c r="K315" s="571"/>
      <c r="L315" s="570"/>
    </row>
    <row r="316" spans="1:12" s="133" customFormat="1" ht="38.25" x14ac:dyDescent="0.2">
      <c r="A316" s="573">
        <f t="shared" si="4"/>
        <v>314</v>
      </c>
      <c r="B316" s="573" t="s">
        <v>289</v>
      </c>
      <c r="C316" s="570" t="s">
        <v>3742</v>
      </c>
      <c r="D316" s="573" t="s">
        <v>750</v>
      </c>
      <c r="E316" s="573" t="s">
        <v>323</v>
      </c>
      <c r="F316" s="630">
        <v>2016001</v>
      </c>
      <c r="G316" s="570" t="s">
        <v>3602</v>
      </c>
      <c r="H316" s="570" t="s">
        <v>3874</v>
      </c>
      <c r="I316" s="629">
        <v>2016</v>
      </c>
      <c r="J316" s="571">
        <v>720</v>
      </c>
      <c r="K316" s="571"/>
      <c r="L316" s="570"/>
    </row>
    <row r="317" spans="1:12" s="133" customFormat="1" ht="25.5" x14ac:dyDescent="0.2">
      <c r="A317" s="573">
        <f t="shared" si="4"/>
        <v>315</v>
      </c>
      <c r="B317" s="573" t="s">
        <v>289</v>
      </c>
      <c r="C317" s="570" t="s">
        <v>3823</v>
      </c>
      <c r="D317" s="573" t="s">
        <v>750</v>
      </c>
      <c r="E317" s="573" t="s">
        <v>323</v>
      </c>
      <c r="F317" s="630" t="s">
        <v>3873</v>
      </c>
      <c r="G317" s="570" t="s">
        <v>3602</v>
      </c>
      <c r="H317" s="570" t="s">
        <v>3872</v>
      </c>
      <c r="I317" s="629">
        <v>2016</v>
      </c>
      <c r="J317" s="571">
        <v>1290</v>
      </c>
      <c r="K317" s="571"/>
      <c r="L317" s="570"/>
    </row>
    <row r="318" spans="1:12" s="133" customFormat="1" ht="25.5" x14ac:dyDescent="0.2">
      <c r="A318" s="573">
        <f t="shared" si="4"/>
        <v>316</v>
      </c>
      <c r="B318" s="573" t="s">
        <v>289</v>
      </c>
      <c r="C318" s="570" t="s">
        <v>3800</v>
      </c>
      <c r="D318" s="573" t="s">
        <v>750</v>
      </c>
      <c r="E318" s="573" t="s">
        <v>323</v>
      </c>
      <c r="F318" s="630" t="s">
        <v>3871</v>
      </c>
      <c r="G318" s="570" t="s">
        <v>3602</v>
      </c>
      <c r="H318" s="570" t="s">
        <v>3870</v>
      </c>
      <c r="I318" s="629">
        <v>2016</v>
      </c>
      <c r="J318" s="571">
        <v>528</v>
      </c>
      <c r="K318" s="571"/>
      <c r="L318" s="570"/>
    </row>
    <row r="319" spans="1:12" s="133" customFormat="1" ht="25.5" x14ac:dyDescent="0.2">
      <c r="A319" s="573">
        <f t="shared" si="4"/>
        <v>317</v>
      </c>
      <c r="B319" s="573" t="s">
        <v>289</v>
      </c>
      <c r="C319" s="570" t="s">
        <v>3869</v>
      </c>
      <c r="D319" s="573" t="s">
        <v>750</v>
      </c>
      <c r="E319" s="573" t="s">
        <v>323</v>
      </c>
      <c r="F319" s="630" t="s">
        <v>3868</v>
      </c>
      <c r="G319" s="570" t="s">
        <v>3602</v>
      </c>
      <c r="H319" s="570" t="s">
        <v>3867</v>
      </c>
      <c r="I319" s="629">
        <v>2016</v>
      </c>
      <c r="J319" s="571">
        <v>312</v>
      </c>
      <c r="K319" s="571"/>
      <c r="L319" s="570"/>
    </row>
    <row r="320" spans="1:12" s="133" customFormat="1" ht="51" x14ac:dyDescent="0.2">
      <c r="A320" s="573">
        <f t="shared" si="4"/>
        <v>318</v>
      </c>
      <c r="B320" s="573" t="s">
        <v>289</v>
      </c>
      <c r="C320" s="570" t="s">
        <v>3866</v>
      </c>
      <c r="D320" s="573" t="s">
        <v>750</v>
      </c>
      <c r="E320" s="573" t="s">
        <v>323</v>
      </c>
      <c r="F320" s="630" t="s">
        <v>3540</v>
      </c>
      <c r="G320" s="570" t="s">
        <v>3602</v>
      </c>
      <c r="H320" s="570" t="s">
        <v>3865</v>
      </c>
      <c r="I320" s="629">
        <v>2016</v>
      </c>
      <c r="J320" s="571">
        <v>500</v>
      </c>
      <c r="K320" s="571"/>
      <c r="L320" s="570"/>
    </row>
    <row r="321" spans="1:12" s="133" customFormat="1" ht="51" x14ac:dyDescent="0.2">
      <c r="A321" s="573">
        <f t="shared" si="4"/>
        <v>319</v>
      </c>
      <c r="B321" s="573" t="s">
        <v>289</v>
      </c>
      <c r="C321" s="570" t="s">
        <v>3853</v>
      </c>
      <c r="D321" s="573" t="s">
        <v>750</v>
      </c>
      <c r="E321" s="573" t="s">
        <v>323</v>
      </c>
      <c r="F321" s="630">
        <v>42265275</v>
      </c>
      <c r="G321" s="570" t="s">
        <v>3602</v>
      </c>
      <c r="H321" s="570" t="s">
        <v>3857</v>
      </c>
      <c r="I321" s="629">
        <v>2016</v>
      </c>
      <c r="J321" s="571">
        <v>792</v>
      </c>
      <c r="K321" s="571"/>
      <c r="L321" s="570"/>
    </row>
    <row r="322" spans="1:12" s="133" customFormat="1" ht="25.5" x14ac:dyDescent="0.2">
      <c r="A322" s="573">
        <f t="shared" si="4"/>
        <v>320</v>
      </c>
      <c r="B322" s="573" t="s">
        <v>289</v>
      </c>
      <c r="C322" s="570" t="s">
        <v>3864</v>
      </c>
      <c r="D322" s="573" t="s">
        <v>750</v>
      </c>
      <c r="E322" s="573" t="s">
        <v>323</v>
      </c>
      <c r="F322" s="630">
        <v>4510207855</v>
      </c>
      <c r="G322" s="570" t="s">
        <v>3602</v>
      </c>
      <c r="H322" s="570" t="s">
        <v>3775</v>
      </c>
      <c r="I322" s="629">
        <v>2016</v>
      </c>
      <c r="J322" s="571">
        <v>780</v>
      </c>
      <c r="K322" s="571"/>
      <c r="L322" s="570"/>
    </row>
    <row r="323" spans="1:12" s="133" customFormat="1" ht="63.75" x14ac:dyDescent="0.2">
      <c r="A323" s="573">
        <f t="shared" si="4"/>
        <v>321</v>
      </c>
      <c r="B323" s="573" t="s">
        <v>289</v>
      </c>
      <c r="C323" s="570" t="s">
        <v>3863</v>
      </c>
      <c r="D323" s="573" t="s">
        <v>750</v>
      </c>
      <c r="E323" s="573" t="s">
        <v>323</v>
      </c>
      <c r="F323" s="630" t="s">
        <v>3862</v>
      </c>
      <c r="G323" s="570" t="s">
        <v>3602</v>
      </c>
      <c r="H323" s="570" t="s">
        <v>3861</v>
      </c>
      <c r="I323" s="629">
        <v>2016</v>
      </c>
      <c r="J323" s="571">
        <v>264</v>
      </c>
      <c r="K323" s="571"/>
      <c r="L323" s="570"/>
    </row>
    <row r="324" spans="1:12" s="133" customFormat="1" ht="25.5" x14ac:dyDescent="0.2">
      <c r="A324" s="573">
        <f t="shared" ref="A324:A387" si="5">A323+1</f>
        <v>322</v>
      </c>
      <c r="B324" s="573" t="s">
        <v>289</v>
      </c>
      <c r="C324" s="570" t="s">
        <v>3779</v>
      </c>
      <c r="D324" s="573" t="s">
        <v>750</v>
      </c>
      <c r="E324" s="573" t="s">
        <v>323</v>
      </c>
      <c r="F324" s="630" t="s">
        <v>3860</v>
      </c>
      <c r="G324" s="570" t="s">
        <v>3602</v>
      </c>
      <c r="H324" s="570" t="s">
        <v>3775</v>
      </c>
      <c r="I324" s="629">
        <v>2016</v>
      </c>
      <c r="J324" s="571">
        <v>375</v>
      </c>
      <c r="K324" s="571"/>
      <c r="L324" s="570"/>
    </row>
    <row r="325" spans="1:12" s="133" customFormat="1" ht="25.5" x14ac:dyDescent="0.2">
      <c r="A325" s="573">
        <f t="shared" si="5"/>
        <v>323</v>
      </c>
      <c r="B325" s="573" t="s">
        <v>289</v>
      </c>
      <c r="C325" s="570" t="s">
        <v>3859</v>
      </c>
      <c r="D325" s="573" t="s">
        <v>750</v>
      </c>
      <c r="E325" s="573" t="s">
        <v>323</v>
      </c>
      <c r="F325" s="630" t="s">
        <v>3540</v>
      </c>
      <c r="G325" s="570" t="s">
        <v>3602</v>
      </c>
      <c r="H325" s="570" t="s">
        <v>3857</v>
      </c>
      <c r="I325" s="629">
        <v>2016</v>
      </c>
      <c r="J325" s="571">
        <v>900</v>
      </c>
      <c r="K325" s="571"/>
      <c r="L325" s="570"/>
    </row>
    <row r="326" spans="1:12" s="133" customFormat="1" ht="25.5" x14ac:dyDescent="0.2">
      <c r="A326" s="573">
        <f t="shared" si="5"/>
        <v>324</v>
      </c>
      <c r="B326" s="573" t="s">
        <v>289</v>
      </c>
      <c r="C326" s="570" t="s">
        <v>3607</v>
      </c>
      <c r="D326" s="573" t="s">
        <v>750</v>
      </c>
      <c r="E326" s="573" t="s">
        <v>323</v>
      </c>
      <c r="F326" s="630">
        <v>4510212970</v>
      </c>
      <c r="G326" s="570" t="s">
        <v>3602</v>
      </c>
      <c r="H326" s="570" t="s">
        <v>3775</v>
      </c>
      <c r="I326" s="629">
        <v>2016</v>
      </c>
      <c r="J326" s="571">
        <v>2160</v>
      </c>
      <c r="K326" s="571"/>
      <c r="L326" s="570"/>
    </row>
    <row r="327" spans="1:12" s="133" customFormat="1" ht="25.5" x14ac:dyDescent="0.2">
      <c r="A327" s="573">
        <f t="shared" si="5"/>
        <v>325</v>
      </c>
      <c r="B327" s="573" t="s">
        <v>289</v>
      </c>
      <c r="C327" s="570" t="s">
        <v>3804</v>
      </c>
      <c r="D327" s="573" t="s">
        <v>750</v>
      </c>
      <c r="E327" s="573" t="s">
        <v>323</v>
      </c>
      <c r="F327" s="630" t="s">
        <v>3858</v>
      </c>
      <c r="G327" s="570" t="s">
        <v>3602</v>
      </c>
      <c r="H327" s="570" t="s">
        <v>3857</v>
      </c>
      <c r="I327" s="629">
        <v>2016</v>
      </c>
      <c r="J327" s="571">
        <v>78</v>
      </c>
      <c r="K327" s="571"/>
      <c r="L327" s="570"/>
    </row>
    <row r="328" spans="1:12" s="133" customFormat="1" ht="25.5" x14ac:dyDescent="0.2">
      <c r="A328" s="573">
        <f t="shared" si="5"/>
        <v>326</v>
      </c>
      <c r="B328" s="573" t="s">
        <v>289</v>
      </c>
      <c r="C328" s="570" t="s">
        <v>3774</v>
      </c>
      <c r="D328" s="573" t="s">
        <v>750</v>
      </c>
      <c r="E328" s="573" t="s">
        <v>323</v>
      </c>
      <c r="F328" s="630">
        <v>4500058052</v>
      </c>
      <c r="G328" s="570" t="s">
        <v>3602</v>
      </c>
      <c r="H328" s="570" t="s">
        <v>3857</v>
      </c>
      <c r="I328" s="629">
        <v>2016</v>
      </c>
      <c r="J328" s="571">
        <v>1104</v>
      </c>
      <c r="K328" s="571"/>
      <c r="L328" s="570"/>
    </row>
    <row r="329" spans="1:12" s="133" customFormat="1" ht="25.5" x14ac:dyDescent="0.2">
      <c r="A329" s="573">
        <f t="shared" si="5"/>
        <v>327</v>
      </c>
      <c r="B329" s="573" t="s">
        <v>289</v>
      </c>
      <c r="C329" s="570" t="s">
        <v>3856</v>
      </c>
      <c r="D329" s="573" t="s">
        <v>750</v>
      </c>
      <c r="E329" s="573" t="s">
        <v>323</v>
      </c>
      <c r="F329" s="630" t="s">
        <v>3540</v>
      </c>
      <c r="G329" s="570" t="s">
        <v>3602</v>
      </c>
      <c r="H329" s="570" t="s">
        <v>3855</v>
      </c>
      <c r="I329" s="629">
        <v>2016</v>
      </c>
      <c r="J329" s="571">
        <v>840</v>
      </c>
      <c r="K329" s="571"/>
      <c r="L329" s="570"/>
    </row>
    <row r="330" spans="1:12" s="133" customFormat="1" ht="25.5" x14ac:dyDescent="0.2">
      <c r="A330" s="573">
        <f t="shared" si="5"/>
        <v>328</v>
      </c>
      <c r="B330" s="573" t="s">
        <v>289</v>
      </c>
      <c r="C330" s="570" t="s">
        <v>3774</v>
      </c>
      <c r="D330" s="573" t="s">
        <v>750</v>
      </c>
      <c r="E330" s="573" t="s">
        <v>323</v>
      </c>
      <c r="F330" s="630">
        <v>4500057698</v>
      </c>
      <c r="G330" s="570" t="s">
        <v>3602</v>
      </c>
      <c r="H330" s="570" t="s">
        <v>3854</v>
      </c>
      <c r="I330" s="629">
        <v>2016</v>
      </c>
      <c r="J330" s="571">
        <v>744</v>
      </c>
      <c r="K330" s="571"/>
      <c r="L330" s="570"/>
    </row>
    <row r="331" spans="1:12" s="133" customFormat="1" ht="51" x14ac:dyDescent="0.2">
      <c r="A331" s="573">
        <f t="shared" si="5"/>
        <v>329</v>
      </c>
      <c r="B331" s="573" t="s">
        <v>289</v>
      </c>
      <c r="C331" s="570" t="s">
        <v>3853</v>
      </c>
      <c r="D331" s="573" t="s">
        <v>750</v>
      </c>
      <c r="E331" s="573" t="s">
        <v>323</v>
      </c>
      <c r="F331" s="630">
        <v>42265319</v>
      </c>
      <c r="G331" s="570" t="s">
        <v>3602</v>
      </c>
      <c r="H331" s="570" t="s">
        <v>3852</v>
      </c>
      <c r="I331" s="629">
        <v>2016</v>
      </c>
      <c r="J331" s="571">
        <v>738</v>
      </c>
      <c r="K331" s="571"/>
      <c r="L331" s="570"/>
    </row>
    <row r="332" spans="1:12" s="133" customFormat="1" ht="38.25" x14ac:dyDescent="0.2">
      <c r="A332" s="573">
        <f t="shared" si="5"/>
        <v>330</v>
      </c>
      <c r="B332" s="573" t="s">
        <v>289</v>
      </c>
      <c r="C332" s="570" t="s">
        <v>3851</v>
      </c>
      <c r="D332" s="573" t="s">
        <v>750</v>
      </c>
      <c r="E332" s="573" t="s">
        <v>323</v>
      </c>
      <c r="F332" s="630" t="s">
        <v>3850</v>
      </c>
      <c r="G332" s="570" t="s">
        <v>3602</v>
      </c>
      <c r="H332" s="570" t="s">
        <v>3849</v>
      </c>
      <c r="I332" s="629">
        <v>2016</v>
      </c>
      <c r="J332" s="571">
        <v>1320</v>
      </c>
      <c r="K332" s="571"/>
      <c r="L332" s="570"/>
    </row>
    <row r="333" spans="1:12" s="133" customFormat="1" ht="38.25" x14ac:dyDescent="0.2">
      <c r="A333" s="573">
        <f t="shared" si="5"/>
        <v>331</v>
      </c>
      <c r="B333" s="573" t="s">
        <v>289</v>
      </c>
      <c r="C333" s="570" t="s">
        <v>3787</v>
      </c>
      <c r="D333" s="573" t="s">
        <v>750</v>
      </c>
      <c r="E333" s="573" t="s">
        <v>323</v>
      </c>
      <c r="F333" s="630" t="s">
        <v>3847</v>
      </c>
      <c r="G333" s="570" t="s">
        <v>3602</v>
      </c>
      <c r="H333" s="570" t="s">
        <v>3848</v>
      </c>
      <c r="I333" s="629">
        <v>2016</v>
      </c>
      <c r="J333" s="571">
        <v>720</v>
      </c>
      <c r="K333" s="571"/>
      <c r="L333" s="570"/>
    </row>
    <row r="334" spans="1:12" s="133" customFormat="1" ht="51" x14ac:dyDescent="0.2">
      <c r="A334" s="573">
        <f t="shared" si="5"/>
        <v>332</v>
      </c>
      <c r="B334" s="573" t="s">
        <v>289</v>
      </c>
      <c r="C334" s="570" t="s">
        <v>3787</v>
      </c>
      <c r="D334" s="573" t="s">
        <v>750</v>
      </c>
      <c r="E334" s="573" t="s">
        <v>323</v>
      </c>
      <c r="F334" s="630" t="s">
        <v>3847</v>
      </c>
      <c r="G334" s="570" t="s">
        <v>3602</v>
      </c>
      <c r="H334" s="570" t="s">
        <v>3846</v>
      </c>
      <c r="I334" s="629">
        <v>2016</v>
      </c>
      <c r="J334" s="571">
        <v>1020</v>
      </c>
      <c r="K334" s="571"/>
      <c r="L334" s="570"/>
    </row>
    <row r="335" spans="1:12" s="133" customFormat="1" ht="51" x14ac:dyDescent="0.2">
      <c r="A335" s="573">
        <f t="shared" si="5"/>
        <v>333</v>
      </c>
      <c r="B335" s="573" t="s">
        <v>289</v>
      </c>
      <c r="C335" s="570" t="s">
        <v>3804</v>
      </c>
      <c r="D335" s="573" t="s">
        <v>750</v>
      </c>
      <c r="E335" s="573" t="s">
        <v>323</v>
      </c>
      <c r="F335" s="630" t="s">
        <v>3845</v>
      </c>
      <c r="G335" s="570" t="s">
        <v>3602</v>
      </c>
      <c r="H335" s="570" t="s">
        <v>3844</v>
      </c>
      <c r="I335" s="629">
        <v>2016</v>
      </c>
      <c r="J335" s="571">
        <v>78</v>
      </c>
      <c r="K335" s="571"/>
      <c r="L335" s="570"/>
    </row>
    <row r="336" spans="1:12" s="133" customFormat="1" ht="38.25" x14ac:dyDescent="0.2">
      <c r="A336" s="573">
        <f t="shared" si="5"/>
        <v>334</v>
      </c>
      <c r="B336" s="573" t="s">
        <v>289</v>
      </c>
      <c r="C336" s="570" t="s">
        <v>3603</v>
      </c>
      <c r="D336" s="573" t="s">
        <v>750</v>
      </c>
      <c r="E336" s="573" t="s">
        <v>323</v>
      </c>
      <c r="F336" s="630" t="s">
        <v>3843</v>
      </c>
      <c r="G336" s="570" t="s">
        <v>3602</v>
      </c>
      <c r="H336" s="570" t="s">
        <v>3842</v>
      </c>
      <c r="I336" s="629">
        <v>2016</v>
      </c>
      <c r="J336" s="571">
        <v>720</v>
      </c>
      <c r="K336" s="571"/>
      <c r="L336" s="570"/>
    </row>
    <row r="337" spans="1:12" s="133" customFormat="1" ht="25.5" x14ac:dyDescent="0.2">
      <c r="A337" s="573">
        <f t="shared" si="5"/>
        <v>335</v>
      </c>
      <c r="B337" s="573" t="s">
        <v>289</v>
      </c>
      <c r="C337" s="570" t="s">
        <v>3779</v>
      </c>
      <c r="D337" s="573" t="s">
        <v>750</v>
      </c>
      <c r="E337" s="573" t="s">
        <v>323</v>
      </c>
      <c r="F337" s="630" t="s">
        <v>3841</v>
      </c>
      <c r="G337" s="570" t="s">
        <v>3602</v>
      </c>
      <c r="H337" s="570" t="s">
        <v>3775</v>
      </c>
      <c r="I337" s="629">
        <v>2016</v>
      </c>
      <c r="J337" s="571">
        <v>585</v>
      </c>
      <c r="K337" s="571"/>
      <c r="L337" s="570"/>
    </row>
    <row r="338" spans="1:12" s="133" customFormat="1" ht="25.5" x14ac:dyDescent="0.2">
      <c r="A338" s="573">
        <f t="shared" si="5"/>
        <v>336</v>
      </c>
      <c r="B338" s="573" t="s">
        <v>289</v>
      </c>
      <c r="C338" s="570" t="s">
        <v>3774</v>
      </c>
      <c r="D338" s="573" t="s">
        <v>750</v>
      </c>
      <c r="E338" s="573" t="s">
        <v>323</v>
      </c>
      <c r="F338" s="630">
        <v>4500058251</v>
      </c>
      <c r="G338" s="570" t="s">
        <v>3602</v>
      </c>
      <c r="H338" s="570" t="s">
        <v>3840</v>
      </c>
      <c r="I338" s="629">
        <v>2016</v>
      </c>
      <c r="J338" s="571">
        <v>1344</v>
      </c>
      <c r="K338" s="571"/>
      <c r="L338" s="570"/>
    </row>
    <row r="339" spans="1:12" s="133" customFormat="1" ht="25.5" x14ac:dyDescent="0.2">
      <c r="A339" s="573">
        <f t="shared" si="5"/>
        <v>337</v>
      </c>
      <c r="B339" s="573" t="s">
        <v>289</v>
      </c>
      <c r="C339" s="570" t="s">
        <v>3774</v>
      </c>
      <c r="D339" s="573" t="s">
        <v>750</v>
      </c>
      <c r="E339" s="573" t="s">
        <v>323</v>
      </c>
      <c r="F339" s="630">
        <v>4500058404</v>
      </c>
      <c r="G339" s="570" t="s">
        <v>3602</v>
      </c>
      <c r="H339" s="570" t="s">
        <v>3839</v>
      </c>
      <c r="I339" s="629">
        <v>2016</v>
      </c>
      <c r="J339" s="571">
        <v>1416</v>
      </c>
      <c r="K339" s="571"/>
      <c r="L339" s="570"/>
    </row>
    <row r="340" spans="1:12" s="133" customFormat="1" ht="25.5" x14ac:dyDescent="0.2">
      <c r="A340" s="573">
        <f t="shared" si="5"/>
        <v>338</v>
      </c>
      <c r="B340" s="573" t="s">
        <v>289</v>
      </c>
      <c r="C340" s="570" t="s">
        <v>3838</v>
      </c>
      <c r="D340" s="573" t="s">
        <v>750</v>
      </c>
      <c r="E340" s="573" t="s">
        <v>323</v>
      </c>
      <c r="F340" s="630" t="s">
        <v>3540</v>
      </c>
      <c r="G340" s="570" t="s">
        <v>3602</v>
      </c>
      <c r="H340" s="570" t="s">
        <v>3837</v>
      </c>
      <c r="I340" s="629">
        <v>2016</v>
      </c>
      <c r="J340" s="571">
        <v>960</v>
      </c>
      <c r="K340" s="571"/>
      <c r="L340" s="570"/>
    </row>
    <row r="341" spans="1:12" s="133" customFormat="1" ht="25.5" x14ac:dyDescent="0.2">
      <c r="A341" s="573">
        <f t="shared" si="5"/>
        <v>339</v>
      </c>
      <c r="B341" s="573" t="s">
        <v>289</v>
      </c>
      <c r="C341" s="570" t="s">
        <v>3800</v>
      </c>
      <c r="D341" s="573" t="s">
        <v>750</v>
      </c>
      <c r="E341" s="573" t="s">
        <v>323</v>
      </c>
      <c r="F341" s="630" t="s">
        <v>3836</v>
      </c>
      <c r="G341" s="570" t="s">
        <v>3602</v>
      </c>
      <c r="H341" s="570" t="s">
        <v>3835</v>
      </c>
      <c r="I341" s="629">
        <v>2016</v>
      </c>
      <c r="J341" s="571">
        <v>582</v>
      </c>
      <c r="K341" s="571"/>
      <c r="L341" s="570"/>
    </row>
    <row r="342" spans="1:12" s="133" customFormat="1" ht="25.5" x14ac:dyDescent="0.2">
      <c r="A342" s="573">
        <f t="shared" si="5"/>
        <v>340</v>
      </c>
      <c r="B342" s="573" t="s">
        <v>289</v>
      </c>
      <c r="C342" s="570" t="s">
        <v>3834</v>
      </c>
      <c r="D342" s="573" t="s">
        <v>750</v>
      </c>
      <c r="E342" s="573" t="s">
        <v>323</v>
      </c>
      <c r="F342" s="630">
        <v>160001</v>
      </c>
      <c r="G342" s="570" t="s">
        <v>3602</v>
      </c>
      <c r="H342" s="570" t="s">
        <v>3833</v>
      </c>
      <c r="I342" s="629">
        <v>2016</v>
      </c>
      <c r="J342" s="571">
        <v>156</v>
      </c>
      <c r="K342" s="571"/>
      <c r="L342" s="570"/>
    </row>
    <row r="343" spans="1:12" s="133" customFormat="1" ht="25.5" x14ac:dyDescent="0.2">
      <c r="A343" s="573">
        <f t="shared" si="5"/>
        <v>341</v>
      </c>
      <c r="B343" s="573" t="s">
        <v>289</v>
      </c>
      <c r="C343" s="570" t="s">
        <v>3832</v>
      </c>
      <c r="D343" s="573" t="s">
        <v>750</v>
      </c>
      <c r="E343" s="573" t="s">
        <v>323</v>
      </c>
      <c r="F343" s="630">
        <v>16002082</v>
      </c>
      <c r="G343" s="570" t="s">
        <v>3602</v>
      </c>
      <c r="H343" s="570" t="s">
        <v>3831</v>
      </c>
      <c r="I343" s="629">
        <v>2016</v>
      </c>
      <c r="J343" s="571">
        <v>390</v>
      </c>
      <c r="K343" s="571"/>
      <c r="L343" s="570"/>
    </row>
    <row r="344" spans="1:12" s="133" customFormat="1" ht="38.25" x14ac:dyDescent="0.2">
      <c r="A344" s="573">
        <f t="shared" si="5"/>
        <v>342</v>
      </c>
      <c r="B344" s="573" t="s">
        <v>289</v>
      </c>
      <c r="C344" s="570" t="s">
        <v>3830</v>
      </c>
      <c r="D344" s="573" t="s">
        <v>750</v>
      </c>
      <c r="E344" s="573" t="s">
        <v>323</v>
      </c>
      <c r="F344" s="630">
        <v>162000132</v>
      </c>
      <c r="G344" s="570" t="s">
        <v>3602</v>
      </c>
      <c r="H344" s="570" t="s">
        <v>3829</v>
      </c>
      <c r="I344" s="629">
        <v>2016</v>
      </c>
      <c r="J344" s="571">
        <v>312</v>
      </c>
      <c r="K344" s="571"/>
      <c r="L344" s="570"/>
    </row>
    <row r="345" spans="1:12" s="133" customFormat="1" ht="38.25" x14ac:dyDescent="0.2">
      <c r="A345" s="573">
        <f t="shared" si="5"/>
        <v>343</v>
      </c>
      <c r="B345" s="573" t="s">
        <v>289</v>
      </c>
      <c r="C345" s="570" t="s">
        <v>3828</v>
      </c>
      <c r="D345" s="573" t="s">
        <v>750</v>
      </c>
      <c r="E345" s="573" t="s">
        <v>323</v>
      </c>
      <c r="F345" s="630">
        <v>20160001</v>
      </c>
      <c r="G345" s="570" t="s">
        <v>3602</v>
      </c>
      <c r="H345" s="570" t="s">
        <v>3827</v>
      </c>
      <c r="I345" s="629">
        <v>2016</v>
      </c>
      <c r="J345" s="571">
        <v>876</v>
      </c>
      <c r="K345" s="571"/>
      <c r="L345" s="570"/>
    </row>
    <row r="346" spans="1:12" s="133" customFormat="1" ht="25.5" x14ac:dyDescent="0.2">
      <c r="A346" s="573">
        <f t="shared" si="5"/>
        <v>344</v>
      </c>
      <c r="B346" s="573" t="s">
        <v>289</v>
      </c>
      <c r="C346" s="570" t="s">
        <v>3663</v>
      </c>
      <c r="D346" s="573" t="s">
        <v>750</v>
      </c>
      <c r="E346" s="573" t="s">
        <v>323</v>
      </c>
      <c r="F346" s="630" t="s">
        <v>3540</v>
      </c>
      <c r="G346" s="570" t="s">
        <v>3602</v>
      </c>
      <c r="H346" s="570" t="s">
        <v>3826</v>
      </c>
      <c r="I346" s="629">
        <v>2016</v>
      </c>
      <c r="J346" s="571">
        <v>600</v>
      </c>
      <c r="K346" s="571"/>
      <c r="L346" s="570"/>
    </row>
    <row r="347" spans="1:12" s="133" customFormat="1" ht="63.75" x14ac:dyDescent="0.2">
      <c r="A347" s="573">
        <f t="shared" si="5"/>
        <v>345</v>
      </c>
      <c r="B347" s="573" t="s">
        <v>289</v>
      </c>
      <c r="C347" s="570" t="s">
        <v>3787</v>
      </c>
      <c r="D347" s="573" t="s">
        <v>750</v>
      </c>
      <c r="E347" s="573" t="s">
        <v>323</v>
      </c>
      <c r="F347" s="630" t="s">
        <v>3825</v>
      </c>
      <c r="G347" s="570" t="s">
        <v>3602</v>
      </c>
      <c r="H347" s="570" t="s">
        <v>3824</v>
      </c>
      <c r="I347" s="629">
        <v>2016</v>
      </c>
      <c r="J347" s="571">
        <v>1740</v>
      </c>
      <c r="K347" s="571"/>
      <c r="L347" s="570"/>
    </row>
    <row r="348" spans="1:12" s="133" customFormat="1" ht="25.5" x14ac:dyDescent="0.2">
      <c r="A348" s="573">
        <f t="shared" si="5"/>
        <v>346</v>
      </c>
      <c r="B348" s="573" t="s">
        <v>289</v>
      </c>
      <c r="C348" s="570" t="s">
        <v>3823</v>
      </c>
      <c r="D348" s="573" t="s">
        <v>750</v>
      </c>
      <c r="E348" s="573" t="s">
        <v>323</v>
      </c>
      <c r="F348" s="630" t="s">
        <v>3822</v>
      </c>
      <c r="G348" s="570" t="s">
        <v>3602</v>
      </c>
      <c r="H348" s="570" t="s">
        <v>3821</v>
      </c>
      <c r="I348" s="629">
        <v>2016</v>
      </c>
      <c r="J348" s="571">
        <v>744</v>
      </c>
      <c r="K348" s="571"/>
      <c r="L348" s="570"/>
    </row>
    <row r="349" spans="1:12" s="133" customFormat="1" ht="25.5" x14ac:dyDescent="0.2">
      <c r="A349" s="573">
        <f t="shared" si="5"/>
        <v>347</v>
      </c>
      <c r="B349" s="573" t="s">
        <v>289</v>
      </c>
      <c r="C349" s="570" t="s">
        <v>3820</v>
      </c>
      <c r="D349" s="573" t="s">
        <v>750</v>
      </c>
      <c r="E349" s="573" t="s">
        <v>323</v>
      </c>
      <c r="F349" s="630" t="s">
        <v>3819</v>
      </c>
      <c r="G349" s="570" t="s">
        <v>3602</v>
      </c>
      <c r="H349" s="570" t="s">
        <v>3818</v>
      </c>
      <c r="I349" s="629">
        <v>2016</v>
      </c>
      <c r="J349" s="571">
        <v>1248</v>
      </c>
      <c r="K349" s="571"/>
      <c r="L349" s="570"/>
    </row>
    <row r="350" spans="1:12" s="133" customFormat="1" ht="38.25" x14ac:dyDescent="0.2">
      <c r="A350" s="573">
        <f t="shared" si="5"/>
        <v>348</v>
      </c>
      <c r="B350" s="573" t="s">
        <v>289</v>
      </c>
      <c r="C350" s="570" t="s">
        <v>3787</v>
      </c>
      <c r="D350" s="573" t="s">
        <v>750</v>
      </c>
      <c r="E350" s="573" t="s">
        <v>323</v>
      </c>
      <c r="F350" s="630" t="s">
        <v>3817</v>
      </c>
      <c r="G350" s="570" t="s">
        <v>3602</v>
      </c>
      <c r="H350" s="570" t="s">
        <v>3816</v>
      </c>
      <c r="I350" s="629">
        <v>2016</v>
      </c>
      <c r="J350" s="571">
        <v>900</v>
      </c>
      <c r="K350" s="571"/>
      <c r="L350" s="570"/>
    </row>
    <row r="351" spans="1:12" s="133" customFormat="1" ht="25.5" x14ac:dyDescent="0.2">
      <c r="A351" s="573">
        <f t="shared" si="5"/>
        <v>349</v>
      </c>
      <c r="B351" s="573" t="s">
        <v>289</v>
      </c>
      <c r="C351" s="570" t="s">
        <v>3787</v>
      </c>
      <c r="D351" s="573" t="s">
        <v>750</v>
      </c>
      <c r="E351" s="573" t="s">
        <v>323</v>
      </c>
      <c r="F351" s="630" t="s">
        <v>3815</v>
      </c>
      <c r="G351" s="570" t="s">
        <v>3602</v>
      </c>
      <c r="H351" s="570" t="s">
        <v>3814</v>
      </c>
      <c r="I351" s="629">
        <v>2016</v>
      </c>
      <c r="J351" s="571">
        <v>780</v>
      </c>
      <c r="K351" s="571"/>
      <c r="L351" s="570"/>
    </row>
    <row r="352" spans="1:12" s="133" customFormat="1" ht="38.25" x14ac:dyDescent="0.2">
      <c r="A352" s="573">
        <f t="shared" si="5"/>
        <v>350</v>
      </c>
      <c r="B352" s="573" t="s">
        <v>289</v>
      </c>
      <c r="C352" s="570" t="s">
        <v>3603</v>
      </c>
      <c r="D352" s="573" t="s">
        <v>750</v>
      </c>
      <c r="E352" s="573" t="s">
        <v>323</v>
      </c>
      <c r="F352" s="630" t="s">
        <v>3813</v>
      </c>
      <c r="G352" s="570" t="s">
        <v>3602</v>
      </c>
      <c r="H352" s="570" t="s">
        <v>3812</v>
      </c>
      <c r="I352" s="629">
        <v>2016</v>
      </c>
      <c r="J352" s="571">
        <v>780</v>
      </c>
      <c r="K352" s="571"/>
      <c r="L352" s="570"/>
    </row>
    <row r="353" spans="1:12" s="133" customFormat="1" ht="38.25" x14ac:dyDescent="0.2">
      <c r="A353" s="573">
        <f t="shared" si="5"/>
        <v>351</v>
      </c>
      <c r="B353" s="573" t="s">
        <v>289</v>
      </c>
      <c r="C353" s="570" t="s">
        <v>3603</v>
      </c>
      <c r="D353" s="573" t="s">
        <v>750</v>
      </c>
      <c r="E353" s="573" t="s">
        <v>323</v>
      </c>
      <c r="F353" s="630" t="s">
        <v>3811</v>
      </c>
      <c r="G353" s="570" t="s">
        <v>3602</v>
      </c>
      <c r="H353" s="570" t="s">
        <v>3810</v>
      </c>
      <c r="I353" s="629">
        <v>2016</v>
      </c>
      <c r="J353" s="571">
        <v>900</v>
      </c>
      <c r="K353" s="571"/>
      <c r="L353" s="570"/>
    </row>
    <row r="354" spans="1:12" s="133" customFormat="1" ht="38.25" x14ac:dyDescent="0.2">
      <c r="A354" s="573">
        <f t="shared" si="5"/>
        <v>352</v>
      </c>
      <c r="B354" s="573" t="s">
        <v>289</v>
      </c>
      <c r="C354" s="570" t="s">
        <v>3603</v>
      </c>
      <c r="D354" s="573" t="s">
        <v>750</v>
      </c>
      <c r="E354" s="573" t="s">
        <v>323</v>
      </c>
      <c r="F354" s="630" t="s">
        <v>3809</v>
      </c>
      <c r="G354" s="570" t="s">
        <v>3602</v>
      </c>
      <c r="H354" s="570" t="s">
        <v>3808</v>
      </c>
      <c r="I354" s="629">
        <v>2016</v>
      </c>
      <c r="J354" s="571">
        <v>510</v>
      </c>
      <c r="K354" s="571"/>
      <c r="L354" s="570"/>
    </row>
    <row r="355" spans="1:12" s="133" customFormat="1" ht="38.25" x14ac:dyDescent="0.2">
      <c r="A355" s="573">
        <f t="shared" si="5"/>
        <v>353</v>
      </c>
      <c r="B355" s="573" t="s">
        <v>289</v>
      </c>
      <c r="C355" s="570" t="s">
        <v>3807</v>
      </c>
      <c r="D355" s="573" t="s">
        <v>750</v>
      </c>
      <c r="E355" s="573" t="s">
        <v>323</v>
      </c>
      <c r="F355" s="630" t="s">
        <v>3806</v>
      </c>
      <c r="G355" s="570" t="s">
        <v>3602</v>
      </c>
      <c r="H355" s="570" t="s">
        <v>3805</v>
      </c>
      <c r="I355" s="629">
        <v>2016</v>
      </c>
      <c r="J355" s="571">
        <v>156</v>
      </c>
      <c r="K355" s="571"/>
      <c r="L355" s="570"/>
    </row>
    <row r="356" spans="1:12" s="133" customFormat="1" ht="38.25" x14ac:dyDescent="0.2">
      <c r="A356" s="573">
        <f t="shared" si="5"/>
        <v>354</v>
      </c>
      <c r="B356" s="573" t="s">
        <v>289</v>
      </c>
      <c r="C356" s="570" t="s">
        <v>3804</v>
      </c>
      <c r="D356" s="573" t="s">
        <v>750</v>
      </c>
      <c r="E356" s="573" t="s">
        <v>323</v>
      </c>
      <c r="F356" s="630" t="s">
        <v>3803</v>
      </c>
      <c r="G356" s="570" t="s">
        <v>3602</v>
      </c>
      <c r="H356" s="570" t="s">
        <v>3802</v>
      </c>
      <c r="I356" s="629">
        <v>2016</v>
      </c>
      <c r="J356" s="571">
        <v>2100</v>
      </c>
      <c r="K356" s="571"/>
      <c r="L356" s="570"/>
    </row>
    <row r="357" spans="1:12" s="133" customFormat="1" ht="25.5" x14ac:dyDescent="0.2">
      <c r="A357" s="573">
        <f t="shared" si="5"/>
        <v>355</v>
      </c>
      <c r="B357" s="573" t="s">
        <v>289</v>
      </c>
      <c r="C357" s="570" t="s">
        <v>3784</v>
      </c>
      <c r="D357" s="573" t="s">
        <v>750</v>
      </c>
      <c r="E357" s="573" t="s">
        <v>323</v>
      </c>
      <c r="F357" s="630">
        <v>621160340</v>
      </c>
      <c r="G357" s="570" t="s">
        <v>3602</v>
      </c>
      <c r="H357" s="570" t="s">
        <v>3801</v>
      </c>
      <c r="I357" s="629">
        <v>2016</v>
      </c>
      <c r="J357" s="571">
        <v>506.4</v>
      </c>
      <c r="K357" s="571"/>
      <c r="L357" s="570"/>
    </row>
    <row r="358" spans="1:12" s="133" customFormat="1" ht="38.25" x14ac:dyDescent="0.2">
      <c r="A358" s="573">
        <f t="shared" si="5"/>
        <v>356</v>
      </c>
      <c r="B358" s="573" t="s">
        <v>289</v>
      </c>
      <c r="C358" s="570" t="s">
        <v>3800</v>
      </c>
      <c r="D358" s="573" t="s">
        <v>750</v>
      </c>
      <c r="E358" s="573" t="s">
        <v>323</v>
      </c>
      <c r="F358" s="630" t="s">
        <v>3799</v>
      </c>
      <c r="G358" s="570" t="s">
        <v>3602</v>
      </c>
      <c r="H358" s="570" t="s">
        <v>3798</v>
      </c>
      <c r="I358" s="629">
        <v>2016</v>
      </c>
      <c r="J358" s="571">
        <v>960</v>
      </c>
      <c r="K358" s="571"/>
      <c r="L358" s="570"/>
    </row>
    <row r="359" spans="1:12" s="133" customFormat="1" ht="38.25" x14ac:dyDescent="0.2">
      <c r="A359" s="573">
        <f t="shared" si="5"/>
        <v>357</v>
      </c>
      <c r="B359" s="573" t="s">
        <v>289</v>
      </c>
      <c r="C359" s="570" t="s">
        <v>3787</v>
      </c>
      <c r="D359" s="573" t="s">
        <v>750</v>
      </c>
      <c r="E359" s="573" t="s">
        <v>323</v>
      </c>
      <c r="F359" s="630" t="s">
        <v>3797</v>
      </c>
      <c r="G359" s="570" t="s">
        <v>3602</v>
      </c>
      <c r="H359" s="570" t="s">
        <v>3796</v>
      </c>
      <c r="I359" s="629">
        <v>2016</v>
      </c>
      <c r="J359" s="571">
        <v>1056</v>
      </c>
      <c r="K359" s="571"/>
      <c r="L359" s="570"/>
    </row>
    <row r="360" spans="1:12" s="133" customFormat="1" ht="38.25" x14ac:dyDescent="0.2">
      <c r="A360" s="573">
        <f t="shared" si="5"/>
        <v>358</v>
      </c>
      <c r="B360" s="573" t="s">
        <v>289</v>
      </c>
      <c r="C360" s="570" t="s">
        <v>3795</v>
      </c>
      <c r="D360" s="573" t="s">
        <v>750</v>
      </c>
      <c r="E360" s="573" t="s">
        <v>323</v>
      </c>
      <c r="F360" s="630">
        <v>162000001</v>
      </c>
      <c r="G360" s="570" t="s">
        <v>3602</v>
      </c>
      <c r="H360" s="570" t="s">
        <v>3794</v>
      </c>
      <c r="I360" s="629">
        <v>2016</v>
      </c>
      <c r="J360" s="571">
        <v>456</v>
      </c>
      <c r="K360" s="571"/>
      <c r="L360" s="570"/>
    </row>
    <row r="361" spans="1:12" s="133" customFormat="1" ht="25.5" x14ac:dyDescent="0.2">
      <c r="A361" s="573">
        <f t="shared" si="5"/>
        <v>359</v>
      </c>
      <c r="B361" s="573" t="s">
        <v>289</v>
      </c>
      <c r="C361" s="570" t="s">
        <v>3675</v>
      </c>
      <c r="D361" s="573" t="s">
        <v>750</v>
      </c>
      <c r="E361" s="573" t="s">
        <v>323</v>
      </c>
      <c r="F361" s="630" t="s">
        <v>3540</v>
      </c>
      <c r="G361" s="570" t="s">
        <v>3602</v>
      </c>
      <c r="H361" s="570" t="s">
        <v>3793</v>
      </c>
      <c r="I361" s="629">
        <v>2016</v>
      </c>
      <c r="J361" s="571">
        <v>720</v>
      </c>
      <c r="K361" s="571"/>
      <c r="L361" s="570"/>
    </row>
    <row r="362" spans="1:12" s="133" customFormat="1" ht="38.25" x14ac:dyDescent="0.2">
      <c r="A362" s="573">
        <f t="shared" si="5"/>
        <v>360</v>
      </c>
      <c r="B362" s="573" t="s">
        <v>289</v>
      </c>
      <c r="C362" s="570" t="s">
        <v>3792</v>
      </c>
      <c r="D362" s="573" t="s">
        <v>750</v>
      </c>
      <c r="E362" s="573" t="s">
        <v>323</v>
      </c>
      <c r="F362" s="630">
        <v>4500185044</v>
      </c>
      <c r="G362" s="570" t="s">
        <v>3602</v>
      </c>
      <c r="H362" s="570" t="s">
        <v>3791</v>
      </c>
      <c r="I362" s="629">
        <v>2016</v>
      </c>
      <c r="J362" s="571">
        <v>1752</v>
      </c>
      <c r="K362" s="571"/>
      <c r="L362" s="570"/>
    </row>
    <row r="363" spans="1:12" s="133" customFormat="1" ht="25.5" x14ac:dyDescent="0.2">
      <c r="A363" s="573">
        <f t="shared" si="5"/>
        <v>361</v>
      </c>
      <c r="B363" s="573" t="s">
        <v>289</v>
      </c>
      <c r="C363" s="570" t="s">
        <v>3779</v>
      </c>
      <c r="D363" s="573" t="s">
        <v>750</v>
      </c>
      <c r="E363" s="573" t="s">
        <v>323</v>
      </c>
      <c r="F363" s="630" t="s">
        <v>3790</v>
      </c>
      <c r="G363" s="570" t="s">
        <v>3602</v>
      </c>
      <c r="H363" s="570" t="s">
        <v>3775</v>
      </c>
      <c r="I363" s="629">
        <v>2016</v>
      </c>
      <c r="J363" s="571">
        <v>360</v>
      </c>
      <c r="K363" s="571"/>
      <c r="L363" s="570"/>
    </row>
    <row r="364" spans="1:12" s="133" customFormat="1" ht="25.5" x14ac:dyDescent="0.2">
      <c r="A364" s="573">
        <f t="shared" si="5"/>
        <v>362</v>
      </c>
      <c r="B364" s="573" t="s">
        <v>289</v>
      </c>
      <c r="C364" s="570" t="s">
        <v>3789</v>
      </c>
      <c r="D364" s="573" t="s">
        <v>750</v>
      </c>
      <c r="E364" s="573" t="s">
        <v>323</v>
      </c>
      <c r="F364" s="630" t="s">
        <v>3540</v>
      </c>
      <c r="G364" s="570" t="s">
        <v>3602</v>
      </c>
      <c r="H364" s="570" t="s">
        <v>3788</v>
      </c>
      <c r="I364" s="629">
        <v>2016</v>
      </c>
      <c r="J364" s="571">
        <v>1116</v>
      </c>
      <c r="K364" s="571"/>
      <c r="L364" s="570"/>
    </row>
    <row r="365" spans="1:12" s="133" customFormat="1" ht="25.5" x14ac:dyDescent="0.2">
      <c r="A365" s="573">
        <f t="shared" si="5"/>
        <v>363</v>
      </c>
      <c r="B365" s="573" t="s">
        <v>289</v>
      </c>
      <c r="C365" s="570" t="s">
        <v>3787</v>
      </c>
      <c r="D365" s="573" t="s">
        <v>750</v>
      </c>
      <c r="E365" s="573" t="s">
        <v>323</v>
      </c>
      <c r="F365" s="630" t="s">
        <v>3786</v>
      </c>
      <c r="G365" s="570" t="s">
        <v>3602</v>
      </c>
      <c r="H365" s="570" t="s">
        <v>3785</v>
      </c>
      <c r="I365" s="629">
        <v>2016</v>
      </c>
      <c r="J365" s="571">
        <v>740.4</v>
      </c>
      <c r="K365" s="571"/>
      <c r="L365" s="570"/>
    </row>
    <row r="366" spans="1:12" s="133" customFormat="1" ht="25.5" x14ac:dyDescent="0.2">
      <c r="A366" s="573">
        <f t="shared" si="5"/>
        <v>364</v>
      </c>
      <c r="B366" s="573" t="s">
        <v>289</v>
      </c>
      <c r="C366" s="570" t="s">
        <v>3784</v>
      </c>
      <c r="D366" s="573" t="s">
        <v>750</v>
      </c>
      <c r="E366" s="573" t="s">
        <v>323</v>
      </c>
      <c r="F366" s="630">
        <v>6211604466</v>
      </c>
      <c r="G366" s="570" t="s">
        <v>3602</v>
      </c>
      <c r="H366" s="570" t="s">
        <v>3783</v>
      </c>
      <c r="I366" s="629">
        <v>2016</v>
      </c>
      <c r="J366" s="571">
        <v>350</v>
      </c>
      <c r="K366" s="571"/>
      <c r="L366" s="570"/>
    </row>
    <row r="367" spans="1:12" s="133" customFormat="1" ht="25.5" x14ac:dyDescent="0.2">
      <c r="A367" s="573">
        <f t="shared" si="5"/>
        <v>365</v>
      </c>
      <c r="B367" s="573" t="s">
        <v>289</v>
      </c>
      <c r="C367" s="570" t="s">
        <v>3782</v>
      </c>
      <c r="D367" s="573" t="s">
        <v>750</v>
      </c>
      <c r="E367" s="573" t="s">
        <v>323</v>
      </c>
      <c r="F367" s="630">
        <v>4510224110</v>
      </c>
      <c r="G367" s="570" t="s">
        <v>3602</v>
      </c>
      <c r="H367" s="570" t="s">
        <v>3781</v>
      </c>
      <c r="I367" s="629">
        <v>2016</v>
      </c>
      <c r="J367" s="571">
        <v>2040</v>
      </c>
      <c r="K367" s="571"/>
      <c r="L367" s="570"/>
    </row>
    <row r="368" spans="1:12" s="133" customFormat="1" ht="25.5" x14ac:dyDescent="0.2">
      <c r="A368" s="573">
        <f t="shared" si="5"/>
        <v>366</v>
      </c>
      <c r="B368" s="573" t="s">
        <v>289</v>
      </c>
      <c r="C368" s="570" t="s">
        <v>3779</v>
      </c>
      <c r="D368" s="573" t="s">
        <v>750</v>
      </c>
      <c r="E368" s="573" t="s">
        <v>323</v>
      </c>
      <c r="F368" s="630" t="s">
        <v>3780</v>
      </c>
      <c r="G368" s="570" t="s">
        <v>3602</v>
      </c>
      <c r="H368" s="570" t="s">
        <v>3775</v>
      </c>
      <c r="I368" s="629">
        <v>2016</v>
      </c>
      <c r="J368" s="571">
        <v>180</v>
      </c>
      <c r="K368" s="571"/>
      <c r="L368" s="570"/>
    </row>
    <row r="369" spans="1:12" s="133" customFormat="1" ht="25.5" x14ac:dyDescent="0.2">
      <c r="A369" s="573">
        <f t="shared" si="5"/>
        <v>367</v>
      </c>
      <c r="B369" s="573" t="s">
        <v>289</v>
      </c>
      <c r="C369" s="570" t="s">
        <v>3779</v>
      </c>
      <c r="D369" s="573" t="s">
        <v>750</v>
      </c>
      <c r="E369" s="573" t="s">
        <v>323</v>
      </c>
      <c r="F369" s="630" t="s">
        <v>3778</v>
      </c>
      <c r="G369" s="570" t="s">
        <v>3602</v>
      </c>
      <c r="H369" s="570" t="s">
        <v>3777</v>
      </c>
      <c r="I369" s="629">
        <v>2016</v>
      </c>
      <c r="J369" s="571">
        <v>3780</v>
      </c>
      <c r="K369" s="571"/>
      <c r="L369" s="570"/>
    </row>
    <row r="370" spans="1:12" s="133" customFormat="1" ht="25.5" x14ac:dyDescent="0.2">
      <c r="A370" s="573">
        <f t="shared" si="5"/>
        <v>368</v>
      </c>
      <c r="B370" s="573" t="s">
        <v>289</v>
      </c>
      <c r="C370" s="570" t="s">
        <v>3776</v>
      </c>
      <c r="D370" s="573" t="s">
        <v>750</v>
      </c>
      <c r="E370" s="573" t="s">
        <v>323</v>
      </c>
      <c r="F370" s="630">
        <v>4600009325</v>
      </c>
      <c r="G370" s="570" t="s">
        <v>3602</v>
      </c>
      <c r="H370" s="570" t="s">
        <v>3775</v>
      </c>
      <c r="I370" s="629">
        <v>2016</v>
      </c>
      <c r="J370" s="571">
        <v>660</v>
      </c>
      <c r="K370" s="571"/>
      <c r="L370" s="570"/>
    </row>
    <row r="371" spans="1:12" s="133" customFormat="1" ht="25.5" x14ac:dyDescent="0.2">
      <c r="A371" s="573">
        <f t="shared" si="5"/>
        <v>369</v>
      </c>
      <c r="B371" s="573" t="s">
        <v>289</v>
      </c>
      <c r="C371" s="570" t="s">
        <v>3774</v>
      </c>
      <c r="D371" s="573" t="s">
        <v>750</v>
      </c>
      <c r="E371" s="573" t="s">
        <v>323</v>
      </c>
      <c r="F371" s="630">
        <v>4500058682</v>
      </c>
      <c r="G371" s="570" t="s">
        <v>3602</v>
      </c>
      <c r="H371" s="570" t="s">
        <v>3773</v>
      </c>
      <c r="I371" s="629">
        <v>2016</v>
      </c>
      <c r="J371" s="571">
        <v>624</v>
      </c>
      <c r="K371" s="571"/>
      <c r="L371" s="570"/>
    </row>
    <row r="372" spans="1:12" s="133" customFormat="1" ht="25.5" x14ac:dyDescent="0.2">
      <c r="A372" s="573">
        <f t="shared" si="5"/>
        <v>370</v>
      </c>
      <c r="B372" s="573" t="s">
        <v>289</v>
      </c>
      <c r="C372" s="570" t="s">
        <v>3651</v>
      </c>
      <c r="D372" s="573" t="s">
        <v>750</v>
      </c>
      <c r="E372" s="573" t="s">
        <v>323</v>
      </c>
      <c r="F372" s="630" t="s">
        <v>3540</v>
      </c>
      <c r="G372" s="570" t="s">
        <v>3647</v>
      </c>
      <c r="H372" s="570" t="s">
        <v>3772</v>
      </c>
      <c r="I372" s="629">
        <v>2016</v>
      </c>
      <c r="J372" s="571">
        <v>300</v>
      </c>
      <c r="K372" s="571"/>
      <c r="L372" s="570"/>
    </row>
    <row r="373" spans="1:12" s="133" customFormat="1" ht="25.5" x14ac:dyDescent="0.2">
      <c r="A373" s="573">
        <f t="shared" si="5"/>
        <v>371</v>
      </c>
      <c r="B373" s="573" t="s">
        <v>289</v>
      </c>
      <c r="C373" s="570" t="s">
        <v>3771</v>
      </c>
      <c r="D373" s="573" t="s">
        <v>750</v>
      </c>
      <c r="E373" s="573" t="s">
        <v>323</v>
      </c>
      <c r="F373" s="630" t="s">
        <v>3770</v>
      </c>
      <c r="G373" s="570" t="s">
        <v>3647</v>
      </c>
      <c r="H373" s="570" t="s">
        <v>3769</v>
      </c>
      <c r="I373" s="629">
        <v>2016</v>
      </c>
      <c r="J373" s="571">
        <v>636</v>
      </c>
      <c r="K373" s="571"/>
      <c r="L373" s="570"/>
    </row>
    <row r="374" spans="1:12" s="133" customFormat="1" ht="38.25" x14ac:dyDescent="0.2">
      <c r="A374" s="573">
        <f t="shared" si="5"/>
        <v>372</v>
      </c>
      <c r="B374" s="573" t="s">
        <v>289</v>
      </c>
      <c r="C374" s="570" t="s">
        <v>3768</v>
      </c>
      <c r="D374" s="573" t="s">
        <v>750</v>
      </c>
      <c r="E374" s="573" t="s">
        <v>323</v>
      </c>
      <c r="F374" s="630" t="s">
        <v>3767</v>
      </c>
      <c r="G374" s="570" t="s">
        <v>3647</v>
      </c>
      <c r="H374" s="570" t="s">
        <v>3766</v>
      </c>
      <c r="I374" s="629">
        <v>2016</v>
      </c>
      <c r="J374" s="571">
        <v>1200</v>
      </c>
      <c r="K374" s="571"/>
      <c r="L374" s="570"/>
    </row>
    <row r="375" spans="1:12" s="133" customFormat="1" ht="25.5" x14ac:dyDescent="0.2">
      <c r="A375" s="573">
        <f t="shared" si="5"/>
        <v>373</v>
      </c>
      <c r="B375" s="573" t="s">
        <v>289</v>
      </c>
      <c r="C375" s="570" t="s">
        <v>3765</v>
      </c>
      <c r="D375" s="573" t="s">
        <v>750</v>
      </c>
      <c r="E375" s="573" t="s">
        <v>323</v>
      </c>
      <c r="F375" s="630" t="s">
        <v>3668</v>
      </c>
      <c r="G375" s="570" t="s">
        <v>3647</v>
      </c>
      <c r="H375" s="570" t="s">
        <v>3720</v>
      </c>
      <c r="I375" s="629">
        <v>2016</v>
      </c>
      <c r="J375" s="571">
        <v>504</v>
      </c>
      <c r="K375" s="571"/>
      <c r="L375" s="570"/>
    </row>
    <row r="376" spans="1:12" s="133" customFormat="1" ht="25.5" x14ac:dyDescent="0.2">
      <c r="A376" s="573">
        <f t="shared" si="5"/>
        <v>374</v>
      </c>
      <c r="B376" s="573" t="s">
        <v>289</v>
      </c>
      <c r="C376" s="570" t="s">
        <v>3764</v>
      </c>
      <c r="D376" s="573" t="s">
        <v>750</v>
      </c>
      <c r="E376" s="573" t="s">
        <v>323</v>
      </c>
      <c r="F376" s="630" t="s">
        <v>3540</v>
      </c>
      <c r="G376" s="570" t="s">
        <v>3647</v>
      </c>
      <c r="H376" s="570" t="s">
        <v>3763</v>
      </c>
      <c r="I376" s="629">
        <v>2016</v>
      </c>
      <c r="J376" s="571">
        <v>396</v>
      </c>
      <c r="K376" s="571"/>
      <c r="L376" s="570"/>
    </row>
    <row r="377" spans="1:12" s="133" customFormat="1" ht="25.5" x14ac:dyDescent="0.2">
      <c r="A377" s="573">
        <f t="shared" si="5"/>
        <v>375</v>
      </c>
      <c r="B377" s="573" t="s">
        <v>289</v>
      </c>
      <c r="C377" s="570" t="s">
        <v>3762</v>
      </c>
      <c r="D377" s="573" t="s">
        <v>750</v>
      </c>
      <c r="E377" s="573" t="s">
        <v>323</v>
      </c>
      <c r="F377" s="630" t="s">
        <v>3540</v>
      </c>
      <c r="G377" s="570" t="s">
        <v>3647</v>
      </c>
      <c r="H377" s="570" t="s">
        <v>3761</v>
      </c>
      <c r="I377" s="629">
        <v>2016</v>
      </c>
      <c r="J377" s="571">
        <v>450</v>
      </c>
      <c r="K377" s="571"/>
      <c r="L377" s="570"/>
    </row>
    <row r="378" spans="1:12" s="133" customFormat="1" ht="38.25" x14ac:dyDescent="0.2">
      <c r="A378" s="573">
        <f t="shared" si="5"/>
        <v>376</v>
      </c>
      <c r="B378" s="573" t="s">
        <v>289</v>
      </c>
      <c r="C378" s="570" t="s">
        <v>3760</v>
      </c>
      <c r="D378" s="573" t="s">
        <v>750</v>
      </c>
      <c r="E378" s="573" t="s">
        <v>323</v>
      </c>
      <c r="F378" s="630" t="s">
        <v>3759</v>
      </c>
      <c r="G378" s="570" t="s">
        <v>3647</v>
      </c>
      <c r="H378" s="570" t="s">
        <v>3758</v>
      </c>
      <c r="I378" s="629">
        <v>2016</v>
      </c>
      <c r="J378" s="571">
        <v>3435</v>
      </c>
      <c r="K378" s="571"/>
      <c r="L378" s="570"/>
    </row>
    <row r="379" spans="1:12" s="133" customFormat="1" ht="38.25" x14ac:dyDescent="0.2">
      <c r="A379" s="573">
        <f t="shared" si="5"/>
        <v>377</v>
      </c>
      <c r="B379" s="573" t="s">
        <v>289</v>
      </c>
      <c r="C379" s="570" t="s">
        <v>3757</v>
      </c>
      <c r="D379" s="573" t="s">
        <v>750</v>
      </c>
      <c r="E379" s="573" t="s">
        <v>323</v>
      </c>
      <c r="F379" s="630" t="s">
        <v>3756</v>
      </c>
      <c r="G379" s="570" t="s">
        <v>3647</v>
      </c>
      <c r="H379" s="570" t="s">
        <v>3755</v>
      </c>
      <c r="I379" s="629">
        <v>2016</v>
      </c>
      <c r="J379" s="571">
        <v>11451</v>
      </c>
      <c r="K379" s="571"/>
      <c r="L379" s="570"/>
    </row>
    <row r="380" spans="1:12" s="133" customFormat="1" ht="38.25" x14ac:dyDescent="0.2">
      <c r="A380" s="573">
        <f t="shared" si="5"/>
        <v>378</v>
      </c>
      <c r="B380" s="573" t="s">
        <v>289</v>
      </c>
      <c r="C380" s="570" t="s">
        <v>3754</v>
      </c>
      <c r="D380" s="573" t="s">
        <v>750</v>
      </c>
      <c r="E380" s="573" t="s">
        <v>323</v>
      </c>
      <c r="F380" s="630" t="s">
        <v>3540</v>
      </c>
      <c r="G380" s="570" t="s">
        <v>3647</v>
      </c>
      <c r="H380" s="570" t="s">
        <v>3753</v>
      </c>
      <c r="I380" s="629">
        <v>2016</v>
      </c>
      <c r="J380" s="571">
        <v>360</v>
      </c>
      <c r="K380" s="571"/>
      <c r="L380" s="570"/>
    </row>
    <row r="381" spans="1:12" s="133" customFormat="1" ht="38.25" x14ac:dyDescent="0.2">
      <c r="A381" s="573">
        <f t="shared" si="5"/>
        <v>379</v>
      </c>
      <c r="B381" s="573" t="s">
        <v>289</v>
      </c>
      <c r="C381" s="570" t="s">
        <v>3752</v>
      </c>
      <c r="D381" s="573" t="s">
        <v>750</v>
      </c>
      <c r="E381" s="573" t="s">
        <v>323</v>
      </c>
      <c r="F381" s="630" t="s">
        <v>3751</v>
      </c>
      <c r="G381" s="570" t="s">
        <v>3647</v>
      </c>
      <c r="H381" s="570" t="s">
        <v>3750</v>
      </c>
      <c r="I381" s="629">
        <v>2016</v>
      </c>
      <c r="J381" s="571">
        <v>2436</v>
      </c>
      <c r="K381" s="571"/>
      <c r="L381" s="570"/>
    </row>
    <row r="382" spans="1:12" s="133" customFormat="1" ht="25.5" x14ac:dyDescent="0.2">
      <c r="A382" s="573">
        <f t="shared" si="5"/>
        <v>380</v>
      </c>
      <c r="B382" s="573" t="s">
        <v>289</v>
      </c>
      <c r="C382" s="570" t="s">
        <v>3675</v>
      </c>
      <c r="D382" s="573" t="s">
        <v>750</v>
      </c>
      <c r="E382" s="573" t="s">
        <v>323</v>
      </c>
      <c r="F382" s="630" t="s">
        <v>3540</v>
      </c>
      <c r="G382" s="570" t="s">
        <v>3647</v>
      </c>
      <c r="H382" s="570" t="s">
        <v>3749</v>
      </c>
      <c r="I382" s="629">
        <v>2016</v>
      </c>
      <c r="J382" s="571">
        <v>360</v>
      </c>
      <c r="K382" s="571"/>
      <c r="L382" s="570"/>
    </row>
    <row r="383" spans="1:12" s="133" customFormat="1" ht="38.25" x14ac:dyDescent="0.2">
      <c r="A383" s="573">
        <f t="shared" si="5"/>
        <v>381</v>
      </c>
      <c r="B383" s="573" t="s">
        <v>289</v>
      </c>
      <c r="C383" s="570" t="s">
        <v>3651</v>
      </c>
      <c r="D383" s="573" t="s">
        <v>750</v>
      </c>
      <c r="E383" s="573" t="s">
        <v>323</v>
      </c>
      <c r="F383" s="630" t="s">
        <v>3748</v>
      </c>
      <c r="G383" s="570" t="s">
        <v>3647</v>
      </c>
      <c r="H383" s="570" t="s">
        <v>3747</v>
      </c>
      <c r="I383" s="629">
        <v>2016</v>
      </c>
      <c r="J383" s="571">
        <v>420</v>
      </c>
      <c r="K383" s="571"/>
      <c r="L383" s="570"/>
    </row>
    <row r="384" spans="1:12" s="133" customFormat="1" ht="25.5" x14ac:dyDescent="0.2">
      <c r="A384" s="573">
        <f t="shared" si="5"/>
        <v>382</v>
      </c>
      <c r="B384" s="573" t="s">
        <v>289</v>
      </c>
      <c r="C384" s="570" t="s">
        <v>3679</v>
      </c>
      <c r="D384" s="573" t="s">
        <v>750</v>
      </c>
      <c r="E384" s="573" t="s">
        <v>323</v>
      </c>
      <c r="F384" s="630" t="s">
        <v>3746</v>
      </c>
      <c r="G384" s="570" t="s">
        <v>3647</v>
      </c>
      <c r="H384" s="570" t="s">
        <v>3745</v>
      </c>
      <c r="I384" s="629">
        <v>2016</v>
      </c>
      <c r="J384" s="571">
        <v>252</v>
      </c>
      <c r="K384" s="571"/>
      <c r="L384" s="570"/>
    </row>
    <row r="385" spans="1:12" s="133" customFormat="1" ht="25.5" x14ac:dyDescent="0.2">
      <c r="A385" s="573">
        <f t="shared" si="5"/>
        <v>383</v>
      </c>
      <c r="B385" s="573" t="s">
        <v>289</v>
      </c>
      <c r="C385" s="570" t="s">
        <v>3679</v>
      </c>
      <c r="D385" s="573" t="s">
        <v>750</v>
      </c>
      <c r="E385" s="573" t="s">
        <v>323</v>
      </c>
      <c r="F385" s="630" t="s">
        <v>3744</v>
      </c>
      <c r="G385" s="570" t="s">
        <v>3647</v>
      </c>
      <c r="H385" s="570" t="s">
        <v>3743</v>
      </c>
      <c r="I385" s="629">
        <v>2016</v>
      </c>
      <c r="J385" s="571">
        <v>192</v>
      </c>
      <c r="K385" s="571"/>
      <c r="L385" s="570"/>
    </row>
    <row r="386" spans="1:12" s="133" customFormat="1" ht="38.25" x14ac:dyDescent="0.2">
      <c r="A386" s="573">
        <f t="shared" si="5"/>
        <v>384</v>
      </c>
      <c r="B386" s="573" t="s">
        <v>289</v>
      </c>
      <c r="C386" s="570" t="s">
        <v>3742</v>
      </c>
      <c r="D386" s="573" t="s">
        <v>750</v>
      </c>
      <c r="E386" s="573" t="s">
        <v>323</v>
      </c>
      <c r="F386" s="630" t="s">
        <v>3741</v>
      </c>
      <c r="G386" s="570" t="s">
        <v>3647</v>
      </c>
      <c r="H386" s="570" t="s">
        <v>3740</v>
      </c>
      <c r="I386" s="629">
        <v>2016</v>
      </c>
      <c r="J386" s="571">
        <v>816</v>
      </c>
      <c r="K386" s="571"/>
      <c r="L386" s="570"/>
    </row>
    <row r="387" spans="1:12" s="133" customFormat="1" ht="38.25" x14ac:dyDescent="0.2">
      <c r="A387" s="573">
        <f t="shared" si="5"/>
        <v>385</v>
      </c>
      <c r="B387" s="573" t="s">
        <v>289</v>
      </c>
      <c r="C387" s="570" t="s">
        <v>3739</v>
      </c>
      <c r="D387" s="573" t="s">
        <v>750</v>
      </c>
      <c r="E387" s="573" t="s">
        <v>323</v>
      </c>
      <c r="F387" s="630" t="s">
        <v>3738</v>
      </c>
      <c r="G387" s="570" t="s">
        <v>3647</v>
      </c>
      <c r="H387" s="570" t="s">
        <v>3737</v>
      </c>
      <c r="I387" s="629">
        <v>2016</v>
      </c>
      <c r="J387" s="571">
        <v>1944</v>
      </c>
      <c r="K387" s="571"/>
      <c r="L387" s="570"/>
    </row>
    <row r="388" spans="1:12" s="133" customFormat="1" ht="38.25" x14ac:dyDescent="0.2">
      <c r="A388" s="573">
        <f t="shared" ref="A388:A451" si="6">A387+1</f>
        <v>386</v>
      </c>
      <c r="B388" s="573" t="s">
        <v>289</v>
      </c>
      <c r="C388" s="570" t="s">
        <v>3736</v>
      </c>
      <c r="D388" s="573" t="s">
        <v>750</v>
      </c>
      <c r="E388" s="573" t="s">
        <v>323</v>
      </c>
      <c r="F388" s="630" t="s">
        <v>3540</v>
      </c>
      <c r="G388" s="570" t="s">
        <v>3647</v>
      </c>
      <c r="H388" s="570" t="s">
        <v>3735</v>
      </c>
      <c r="I388" s="629">
        <v>2016</v>
      </c>
      <c r="J388" s="571">
        <v>480</v>
      </c>
      <c r="K388" s="571"/>
      <c r="L388" s="570"/>
    </row>
    <row r="389" spans="1:12" s="133" customFormat="1" ht="38.25" x14ac:dyDescent="0.2">
      <c r="A389" s="573">
        <f t="shared" si="6"/>
        <v>387</v>
      </c>
      <c r="B389" s="573" t="s">
        <v>289</v>
      </c>
      <c r="C389" s="570" t="s">
        <v>3734</v>
      </c>
      <c r="D389" s="573" t="s">
        <v>750</v>
      </c>
      <c r="E389" s="573" t="s">
        <v>323</v>
      </c>
      <c r="F389" s="630" t="s">
        <v>3733</v>
      </c>
      <c r="G389" s="570" t="s">
        <v>3647</v>
      </c>
      <c r="H389" s="570" t="s">
        <v>3732</v>
      </c>
      <c r="I389" s="629">
        <v>2016</v>
      </c>
      <c r="J389" s="571">
        <v>3162</v>
      </c>
      <c r="K389" s="571"/>
      <c r="L389" s="570"/>
    </row>
    <row r="390" spans="1:12" s="133" customFormat="1" ht="38.25" x14ac:dyDescent="0.2">
      <c r="A390" s="573">
        <f t="shared" si="6"/>
        <v>388</v>
      </c>
      <c r="B390" s="573" t="s">
        <v>289</v>
      </c>
      <c r="C390" s="570" t="s">
        <v>3731</v>
      </c>
      <c r="D390" s="573" t="s">
        <v>750</v>
      </c>
      <c r="E390" s="573" t="s">
        <v>323</v>
      </c>
      <c r="F390" s="630" t="s">
        <v>3730</v>
      </c>
      <c r="G390" s="570" t="s">
        <v>3647</v>
      </c>
      <c r="H390" s="570" t="s">
        <v>3729</v>
      </c>
      <c r="I390" s="629">
        <v>2016</v>
      </c>
      <c r="J390" s="571">
        <v>3858</v>
      </c>
      <c r="K390" s="571"/>
      <c r="L390" s="570"/>
    </row>
    <row r="391" spans="1:12" s="133" customFormat="1" ht="38.25" x14ac:dyDescent="0.2">
      <c r="A391" s="573">
        <f t="shared" si="6"/>
        <v>389</v>
      </c>
      <c r="B391" s="573" t="s">
        <v>289</v>
      </c>
      <c r="C391" s="570" t="s">
        <v>3728</v>
      </c>
      <c r="D391" s="573" t="s">
        <v>750</v>
      </c>
      <c r="E391" s="573" t="s">
        <v>323</v>
      </c>
      <c r="F391" s="630" t="s">
        <v>3540</v>
      </c>
      <c r="G391" s="570" t="s">
        <v>3647</v>
      </c>
      <c r="H391" s="570" t="s">
        <v>3727</v>
      </c>
      <c r="I391" s="629">
        <v>2016</v>
      </c>
      <c r="J391" s="571">
        <v>432</v>
      </c>
      <c r="K391" s="571"/>
      <c r="L391" s="570"/>
    </row>
    <row r="392" spans="1:12" s="133" customFormat="1" ht="25.5" x14ac:dyDescent="0.2">
      <c r="A392" s="573">
        <f t="shared" si="6"/>
        <v>390</v>
      </c>
      <c r="B392" s="573" t="s">
        <v>289</v>
      </c>
      <c r="C392" s="570" t="s">
        <v>3679</v>
      </c>
      <c r="D392" s="573" t="s">
        <v>750</v>
      </c>
      <c r="E392" s="573" t="s">
        <v>323</v>
      </c>
      <c r="F392" s="630" t="s">
        <v>3726</v>
      </c>
      <c r="G392" s="570" t="s">
        <v>3647</v>
      </c>
      <c r="H392" s="570" t="s">
        <v>3725</v>
      </c>
      <c r="I392" s="629">
        <v>2016</v>
      </c>
      <c r="J392" s="571">
        <v>720</v>
      </c>
      <c r="K392" s="571"/>
      <c r="L392" s="570"/>
    </row>
    <row r="393" spans="1:12" s="133" customFormat="1" ht="38.25" x14ac:dyDescent="0.2">
      <c r="A393" s="573">
        <f t="shared" si="6"/>
        <v>391</v>
      </c>
      <c r="B393" s="573" t="s">
        <v>289</v>
      </c>
      <c r="C393" s="570" t="s">
        <v>3724</v>
      </c>
      <c r="D393" s="573" t="s">
        <v>750</v>
      </c>
      <c r="E393" s="573" t="s">
        <v>323</v>
      </c>
      <c r="F393" s="630" t="s">
        <v>3723</v>
      </c>
      <c r="G393" s="570" t="s">
        <v>3647</v>
      </c>
      <c r="H393" s="570" t="s">
        <v>3722</v>
      </c>
      <c r="I393" s="629">
        <v>2016</v>
      </c>
      <c r="J393" s="571">
        <v>4455</v>
      </c>
      <c r="K393" s="571"/>
      <c r="L393" s="570"/>
    </row>
    <row r="394" spans="1:12" s="133" customFormat="1" ht="25.5" x14ac:dyDescent="0.2">
      <c r="A394" s="573">
        <f t="shared" si="6"/>
        <v>392</v>
      </c>
      <c r="B394" s="573" t="s">
        <v>289</v>
      </c>
      <c r="C394" s="570" t="s">
        <v>3694</v>
      </c>
      <c r="D394" s="573" t="s">
        <v>750</v>
      </c>
      <c r="E394" s="573" t="s">
        <v>323</v>
      </c>
      <c r="F394" s="630" t="s">
        <v>3540</v>
      </c>
      <c r="G394" s="570" t="s">
        <v>3647</v>
      </c>
      <c r="H394" s="570" t="s">
        <v>3721</v>
      </c>
      <c r="I394" s="629">
        <v>2016</v>
      </c>
      <c r="J394" s="571">
        <v>600</v>
      </c>
      <c r="K394" s="571"/>
      <c r="L394" s="570"/>
    </row>
    <row r="395" spans="1:12" s="133" customFormat="1" ht="25.5" x14ac:dyDescent="0.2">
      <c r="A395" s="573">
        <f t="shared" si="6"/>
        <v>393</v>
      </c>
      <c r="B395" s="573" t="s">
        <v>289</v>
      </c>
      <c r="C395" s="570" t="s">
        <v>3669</v>
      </c>
      <c r="D395" s="573" t="s">
        <v>750</v>
      </c>
      <c r="E395" s="573" t="s">
        <v>323</v>
      </c>
      <c r="F395" s="630" t="s">
        <v>3668</v>
      </c>
      <c r="G395" s="570" t="s">
        <v>3647</v>
      </c>
      <c r="H395" s="570" t="s">
        <v>3720</v>
      </c>
      <c r="I395" s="629">
        <v>2016</v>
      </c>
      <c r="J395" s="571">
        <v>240</v>
      </c>
      <c r="K395" s="571"/>
      <c r="L395" s="570"/>
    </row>
    <row r="396" spans="1:12" s="133" customFormat="1" ht="38.25" x14ac:dyDescent="0.2">
      <c r="A396" s="573">
        <f t="shared" si="6"/>
        <v>394</v>
      </c>
      <c r="B396" s="573" t="s">
        <v>289</v>
      </c>
      <c r="C396" s="570" t="s">
        <v>3719</v>
      </c>
      <c r="D396" s="573" t="s">
        <v>750</v>
      </c>
      <c r="E396" s="573" t="s">
        <v>323</v>
      </c>
      <c r="F396" s="630" t="s">
        <v>3718</v>
      </c>
      <c r="G396" s="570" t="s">
        <v>3647</v>
      </c>
      <c r="H396" s="570" t="s">
        <v>3717</v>
      </c>
      <c r="I396" s="629">
        <v>2016</v>
      </c>
      <c r="J396" s="571">
        <v>13539</v>
      </c>
      <c r="K396" s="571"/>
      <c r="L396" s="570"/>
    </row>
    <row r="397" spans="1:12" s="133" customFormat="1" ht="25.5" x14ac:dyDescent="0.2">
      <c r="A397" s="573">
        <f t="shared" si="6"/>
        <v>395</v>
      </c>
      <c r="B397" s="573" t="s">
        <v>289</v>
      </c>
      <c r="C397" s="570" t="s">
        <v>3716</v>
      </c>
      <c r="D397" s="573" t="s">
        <v>750</v>
      </c>
      <c r="E397" s="573" t="s">
        <v>323</v>
      </c>
      <c r="F397" s="630" t="s">
        <v>3715</v>
      </c>
      <c r="G397" s="570" t="s">
        <v>3647</v>
      </c>
      <c r="H397" s="570" t="s">
        <v>3714</v>
      </c>
      <c r="I397" s="629">
        <v>2016</v>
      </c>
      <c r="J397" s="571">
        <v>420</v>
      </c>
      <c r="K397" s="571"/>
      <c r="L397" s="570"/>
    </row>
    <row r="398" spans="1:12" s="133" customFormat="1" ht="38.25" x14ac:dyDescent="0.2">
      <c r="A398" s="573">
        <f t="shared" si="6"/>
        <v>396</v>
      </c>
      <c r="B398" s="573" t="s">
        <v>289</v>
      </c>
      <c r="C398" s="570" t="s">
        <v>3713</v>
      </c>
      <c r="D398" s="573" t="s">
        <v>750</v>
      </c>
      <c r="E398" s="573" t="s">
        <v>323</v>
      </c>
      <c r="F398" s="632" t="s">
        <v>3712</v>
      </c>
      <c r="G398" s="570" t="s">
        <v>3647</v>
      </c>
      <c r="H398" s="570" t="s">
        <v>3711</v>
      </c>
      <c r="I398" s="629">
        <v>2016</v>
      </c>
      <c r="J398" s="571">
        <v>540</v>
      </c>
      <c r="K398" s="571"/>
      <c r="L398" s="570"/>
    </row>
    <row r="399" spans="1:12" s="133" customFormat="1" ht="38.25" x14ac:dyDescent="0.2">
      <c r="A399" s="573">
        <f t="shared" si="6"/>
        <v>397</v>
      </c>
      <c r="B399" s="573" t="s">
        <v>289</v>
      </c>
      <c r="C399" s="570" t="s">
        <v>3710</v>
      </c>
      <c r="D399" s="573" t="s">
        <v>750</v>
      </c>
      <c r="E399" s="573" t="s">
        <v>323</v>
      </c>
      <c r="F399" s="630" t="s">
        <v>3540</v>
      </c>
      <c r="G399" s="570" t="s">
        <v>3647</v>
      </c>
      <c r="H399" s="570" t="s">
        <v>3709</v>
      </c>
      <c r="I399" s="629">
        <v>2016</v>
      </c>
      <c r="J399" s="571">
        <v>360</v>
      </c>
      <c r="K399" s="571"/>
      <c r="L399" s="570"/>
    </row>
    <row r="400" spans="1:12" s="133" customFormat="1" ht="25.5" x14ac:dyDescent="0.2">
      <c r="A400" s="573">
        <f t="shared" si="6"/>
        <v>398</v>
      </c>
      <c r="B400" s="573" t="s">
        <v>289</v>
      </c>
      <c r="C400" s="570" t="s">
        <v>3708</v>
      </c>
      <c r="D400" s="573" t="s">
        <v>750</v>
      </c>
      <c r="E400" s="573" t="s">
        <v>323</v>
      </c>
      <c r="F400" s="630">
        <v>2082016</v>
      </c>
      <c r="G400" s="570" t="s">
        <v>3647</v>
      </c>
      <c r="H400" s="570" t="s">
        <v>3707</v>
      </c>
      <c r="I400" s="629">
        <v>2016</v>
      </c>
      <c r="J400" s="571">
        <v>360</v>
      </c>
      <c r="K400" s="571"/>
      <c r="L400" s="570"/>
    </row>
    <row r="401" spans="1:12" s="133" customFormat="1" ht="51" x14ac:dyDescent="0.2">
      <c r="A401" s="573">
        <f t="shared" si="6"/>
        <v>399</v>
      </c>
      <c r="B401" s="573" t="s">
        <v>289</v>
      </c>
      <c r="C401" s="570" t="s">
        <v>3706</v>
      </c>
      <c r="D401" s="573" t="s">
        <v>750</v>
      </c>
      <c r="E401" s="573" t="s">
        <v>323</v>
      </c>
      <c r="F401" s="630" t="s">
        <v>3540</v>
      </c>
      <c r="G401" s="570" t="s">
        <v>3647</v>
      </c>
      <c r="H401" s="570" t="s">
        <v>3705</v>
      </c>
      <c r="I401" s="629">
        <v>2016</v>
      </c>
      <c r="J401" s="571">
        <v>360</v>
      </c>
      <c r="K401" s="571"/>
      <c r="L401" s="570"/>
    </row>
    <row r="402" spans="1:12" s="133" customFormat="1" ht="25.5" x14ac:dyDescent="0.2">
      <c r="A402" s="573">
        <f t="shared" si="6"/>
        <v>400</v>
      </c>
      <c r="B402" s="573" t="s">
        <v>289</v>
      </c>
      <c r="C402" s="570" t="s">
        <v>3694</v>
      </c>
      <c r="D402" s="573" t="s">
        <v>750</v>
      </c>
      <c r="E402" s="573" t="s">
        <v>323</v>
      </c>
      <c r="F402" s="630" t="s">
        <v>3540</v>
      </c>
      <c r="G402" s="570" t="s">
        <v>3647</v>
      </c>
      <c r="H402" s="570" t="s">
        <v>3704</v>
      </c>
      <c r="I402" s="629">
        <v>2016</v>
      </c>
      <c r="J402" s="571">
        <v>240</v>
      </c>
      <c r="K402" s="571"/>
      <c r="L402" s="570"/>
    </row>
    <row r="403" spans="1:12" s="133" customFormat="1" ht="76.5" x14ac:dyDescent="0.2">
      <c r="A403" s="573">
        <f t="shared" si="6"/>
        <v>401</v>
      </c>
      <c r="B403" s="573" t="s">
        <v>289</v>
      </c>
      <c r="C403" s="570" t="s">
        <v>3703</v>
      </c>
      <c r="D403" s="573" t="s">
        <v>750</v>
      </c>
      <c r="E403" s="573" t="s">
        <v>323</v>
      </c>
      <c r="F403" s="630" t="s">
        <v>3540</v>
      </c>
      <c r="G403" s="570" t="s">
        <v>3647</v>
      </c>
      <c r="H403" s="570" t="s">
        <v>3702</v>
      </c>
      <c r="I403" s="629">
        <v>2016</v>
      </c>
      <c r="J403" s="571">
        <v>1000</v>
      </c>
      <c r="K403" s="571"/>
      <c r="L403" s="570"/>
    </row>
    <row r="404" spans="1:12" s="133" customFormat="1" ht="38.25" x14ac:dyDescent="0.2">
      <c r="A404" s="573">
        <f t="shared" si="6"/>
        <v>402</v>
      </c>
      <c r="B404" s="573" t="s">
        <v>289</v>
      </c>
      <c r="C404" s="570" t="s">
        <v>3701</v>
      </c>
      <c r="D404" s="573" t="s">
        <v>750</v>
      </c>
      <c r="E404" s="573" t="s">
        <v>323</v>
      </c>
      <c r="F404" s="630" t="s">
        <v>3540</v>
      </c>
      <c r="G404" s="570" t="s">
        <v>3647</v>
      </c>
      <c r="H404" s="570" t="s">
        <v>3700</v>
      </c>
      <c r="I404" s="629">
        <v>2016</v>
      </c>
      <c r="J404" s="571">
        <v>1200</v>
      </c>
      <c r="K404" s="571"/>
      <c r="L404" s="570"/>
    </row>
    <row r="405" spans="1:12" s="133" customFormat="1" ht="38.25" x14ac:dyDescent="0.2">
      <c r="A405" s="573">
        <f t="shared" si="6"/>
        <v>403</v>
      </c>
      <c r="B405" s="573" t="s">
        <v>289</v>
      </c>
      <c r="C405" s="570" t="s">
        <v>3699</v>
      </c>
      <c r="D405" s="573" t="s">
        <v>750</v>
      </c>
      <c r="E405" s="573" t="s">
        <v>323</v>
      </c>
      <c r="F405" s="630" t="s">
        <v>3540</v>
      </c>
      <c r="G405" s="570" t="s">
        <v>3647</v>
      </c>
      <c r="H405" s="570" t="s">
        <v>3698</v>
      </c>
      <c r="I405" s="629">
        <v>2016</v>
      </c>
      <c r="J405" s="571">
        <v>1680</v>
      </c>
      <c r="K405" s="571"/>
      <c r="L405" s="570"/>
    </row>
    <row r="406" spans="1:12" s="133" customFormat="1" ht="25.5" x14ac:dyDescent="0.2">
      <c r="A406" s="573">
        <f t="shared" si="6"/>
        <v>404</v>
      </c>
      <c r="B406" s="573" t="s">
        <v>289</v>
      </c>
      <c r="C406" s="570" t="s">
        <v>3697</v>
      </c>
      <c r="D406" s="573" t="s">
        <v>750</v>
      </c>
      <c r="E406" s="573" t="s">
        <v>323</v>
      </c>
      <c r="F406" s="630" t="s">
        <v>3696</v>
      </c>
      <c r="G406" s="570" t="s">
        <v>3647</v>
      </c>
      <c r="H406" s="570" t="s">
        <v>3695</v>
      </c>
      <c r="I406" s="629">
        <v>2016</v>
      </c>
      <c r="J406" s="571">
        <v>480</v>
      </c>
      <c r="K406" s="571"/>
      <c r="L406" s="570"/>
    </row>
    <row r="407" spans="1:12" s="133" customFormat="1" ht="38.25" x14ac:dyDescent="0.2">
      <c r="A407" s="573">
        <f t="shared" si="6"/>
        <v>405</v>
      </c>
      <c r="B407" s="573" t="s">
        <v>289</v>
      </c>
      <c r="C407" s="570" t="s">
        <v>3694</v>
      </c>
      <c r="D407" s="573" t="s">
        <v>750</v>
      </c>
      <c r="E407" s="573" t="s">
        <v>323</v>
      </c>
      <c r="F407" s="630" t="s">
        <v>3693</v>
      </c>
      <c r="G407" s="570" t="s">
        <v>3647</v>
      </c>
      <c r="H407" s="570" t="s">
        <v>3692</v>
      </c>
      <c r="I407" s="629">
        <v>2016</v>
      </c>
      <c r="J407" s="571">
        <v>120</v>
      </c>
      <c r="K407" s="571"/>
      <c r="L407" s="570"/>
    </row>
    <row r="408" spans="1:12" s="133" customFormat="1" ht="25.5" x14ac:dyDescent="0.2">
      <c r="A408" s="573">
        <f t="shared" si="6"/>
        <v>406</v>
      </c>
      <c r="B408" s="573" t="s">
        <v>289</v>
      </c>
      <c r="C408" s="570" t="s">
        <v>3679</v>
      </c>
      <c r="D408" s="573" t="s">
        <v>750</v>
      </c>
      <c r="E408" s="573" t="s">
        <v>323</v>
      </c>
      <c r="F408" s="630">
        <v>9500445572</v>
      </c>
      <c r="G408" s="570" t="s">
        <v>3647</v>
      </c>
      <c r="H408" s="570" t="s">
        <v>3691</v>
      </c>
      <c r="I408" s="629">
        <v>2016</v>
      </c>
      <c r="J408" s="571">
        <v>342</v>
      </c>
      <c r="K408" s="571"/>
      <c r="L408" s="570"/>
    </row>
    <row r="409" spans="1:12" s="133" customFormat="1" ht="25.5" x14ac:dyDescent="0.2">
      <c r="A409" s="573">
        <f t="shared" si="6"/>
        <v>407</v>
      </c>
      <c r="B409" s="573" t="s">
        <v>289</v>
      </c>
      <c r="C409" s="570" t="s">
        <v>3679</v>
      </c>
      <c r="D409" s="573" t="s">
        <v>750</v>
      </c>
      <c r="E409" s="573" t="s">
        <v>323</v>
      </c>
      <c r="F409" s="630">
        <v>9500436362</v>
      </c>
      <c r="G409" s="570" t="s">
        <v>3647</v>
      </c>
      <c r="H409" s="570" t="s">
        <v>3690</v>
      </c>
      <c r="I409" s="629">
        <v>2016</v>
      </c>
      <c r="J409" s="571">
        <v>720</v>
      </c>
      <c r="K409" s="571"/>
      <c r="L409" s="570"/>
    </row>
    <row r="410" spans="1:12" s="133" customFormat="1" ht="38.25" x14ac:dyDescent="0.2">
      <c r="A410" s="573">
        <f t="shared" si="6"/>
        <v>408</v>
      </c>
      <c r="B410" s="573" t="s">
        <v>289</v>
      </c>
      <c r="C410" s="570" t="s">
        <v>3679</v>
      </c>
      <c r="D410" s="573" t="s">
        <v>750</v>
      </c>
      <c r="E410" s="573" t="s">
        <v>323</v>
      </c>
      <c r="F410" s="630">
        <v>9500439097</v>
      </c>
      <c r="G410" s="570" t="s">
        <v>3647</v>
      </c>
      <c r="H410" s="570" t="s">
        <v>3689</v>
      </c>
      <c r="I410" s="629">
        <v>2016</v>
      </c>
      <c r="J410" s="571">
        <v>2400</v>
      </c>
      <c r="K410" s="571"/>
      <c r="L410" s="570"/>
    </row>
    <row r="411" spans="1:12" s="133" customFormat="1" ht="25.5" x14ac:dyDescent="0.2">
      <c r="A411" s="573">
        <f t="shared" si="6"/>
        <v>409</v>
      </c>
      <c r="B411" s="573" t="s">
        <v>289</v>
      </c>
      <c r="C411" s="570" t="s">
        <v>3679</v>
      </c>
      <c r="D411" s="573" t="s">
        <v>750</v>
      </c>
      <c r="E411" s="573" t="s">
        <v>323</v>
      </c>
      <c r="F411" s="630">
        <v>9500445572</v>
      </c>
      <c r="G411" s="570" t="s">
        <v>3647</v>
      </c>
      <c r="H411" s="570" t="s">
        <v>3687</v>
      </c>
      <c r="I411" s="629">
        <v>2016</v>
      </c>
      <c r="J411" s="571">
        <v>1578</v>
      </c>
      <c r="K411" s="571"/>
      <c r="L411" s="570"/>
    </row>
    <row r="412" spans="1:12" s="133" customFormat="1" ht="25.5" x14ac:dyDescent="0.2">
      <c r="A412" s="573">
        <f t="shared" si="6"/>
        <v>410</v>
      </c>
      <c r="B412" s="573" t="s">
        <v>289</v>
      </c>
      <c r="C412" s="570" t="s">
        <v>3654</v>
      </c>
      <c r="D412" s="573" t="s">
        <v>750</v>
      </c>
      <c r="E412" s="573" t="s">
        <v>323</v>
      </c>
      <c r="F412" s="630">
        <v>133</v>
      </c>
      <c r="G412" s="570" t="s">
        <v>3647</v>
      </c>
      <c r="H412" s="570" t="s">
        <v>3688</v>
      </c>
      <c r="I412" s="629">
        <v>2016</v>
      </c>
      <c r="J412" s="571">
        <v>252</v>
      </c>
      <c r="K412" s="571"/>
      <c r="L412" s="570"/>
    </row>
    <row r="413" spans="1:12" s="133" customFormat="1" ht="25.5" x14ac:dyDescent="0.2">
      <c r="A413" s="573">
        <f t="shared" si="6"/>
        <v>411</v>
      </c>
      <c r="B413" s="573" t="s">
        <v>289</v>
      </c>
      <c r="C413" s="570" t="s">
        <v>3679</v>
      </c>
      <c r="D413" s="573" t="s">
        <v>750</v>
      </c>
      <c r="E413" s="573" t="s">
        <v>323</v>
      </c>
      <c r="F413" s="630">
        <v>9500456065</v>
      </c>
      <c r="G413" s="570" t="s">
        <v>3647</v>
      </c>
      <c r="H413" s="570" t="s">
        <v>3687</v>
      </c>
      <c r="I413" s="629">
        <v>2016</v>
      </c>
      <c r="J413" s="571">
        <v>540</v>
      </c>
      <c r="K413" s="571"/>
      <c r="L413" s="570"/>
    </row>
    <row r="414" spans="1:12" s="133" customFormat="1" ht="25.5" x14ac:dyDescent="0.2">
      <c r="A414" s="573">
        <f t="shared" si="6"/>
        <v>412</v>
      </c>
      <c r="B414" s="573" t="s">
        <v>289</v>
      </c>
      <c r="C414" s="570" t="s">
        <v>3686</v>
      </c>
      <c r="D414" s="573" t="s">
        <v>750</v>
      </c>
      <c r="E414" s="573" t="s">
        <v>323</v>
      </c>
      <c r="F414" s="630">
        <v>16044</v>
      </c>
      <c r="G414" s="570" t="s">
        <v>3647</v>
      </c>
      <c r="H414" s="570" t="s">
        <v>3685</v>
      </c>
      <c r="I414" s="629">
        <v>2016</v>
      </c>
      <c r="J414" s="571">
        <v>240</v>
      </c>
      <c r="K414" s="571"/>
      <c r="L414" s="570"/>
    </row>
    <row r="415" spans="1:12" s="133" customFormat="1" ht="38.25" x14ac:dyDescent="0.2">
      <c r="A415" s="573">
        <f t="shared" si="6"/>
        <v>413</v>
      </c>
      <c r="B415" s="573" t="s">
        <v>289</v>
      </c>
      <c r="C415" s="570" t="s">
        <v>3684</v>
      </c>
      <c r="D415" s="573" t="s">
        <v>750</v>
      </c>
      <c r="E415" s="573" t="s">
        <v>323</v>
      </c>
      <c r="F415" s="630" t="s">
        <v>3540</v>
      </c>
      <c r="G415" s="570" t="s">
        <v>3647</v>
      </c>
      <c r="H415" s="570" t="s">
        <v>3683</v>
      </c>
      <c r="I415" s="629">
        <v>2016</v>
      </c>
      <c r="J415" s="571">
        <v>1836</v>
      </c>
      <c r="K415" s="571"/>
      <c r="L415" s="570"/>
    </row>
    <row r="416" spans="1:12" s="133" customFormat="1" ht="63.75" x14ac:dyDescent="0.2">
      <c r="A416" s="573">
        <f t="shared" si="6"/>
        <v>414</v>
      </c>
      <c r="B416" s="573" t="s">
        <v>289</v>
      </c>
      <c r="C416" s="570" t="s">
        <v>3682</v>
      </c>
      <c r="D416" s="573" t="s">
        <v>750</v>
      </c>
      <c r="E416" s="573" t="s">
        <v>323</v>
      </c>
      <c r="F416" s="630" t="s">
        <v>3681</v>
      </c>
      <c r="G416" s="570" t="s">
        <v>3647</v>
      </c>
      <c r="H416" s="570" t="s">
        <v>3680</v>
      </c>
      <c r="I416" s="629">
        <v>2016</v>
      </c>
      <c r="J416" s="571">
        <v>324</v>
      </c>
      <c r="K416" s="571"/>
      <c r="L416" s="570"/>
    </row>
    <row r="417" spans="1:12" s="133" customFormat="1" ht="25.5" x14ac:dyDescent="0.2">
      <c r="A417" s="573">
        <f t="shared" si="6"/>
        <v>415</v>
      </c>
      <c r="B417" s="573" t="s">
        <v>289</v>
      </c>
      <c r="C417" s="570" t="s">
        <v>3679</v>
      </c>
      <c r="D417" s="573" t="s">
        <v>750</v>
      </c>
      <c r="E417" s="573" t="s">
        <v>323</v>
      </c>
      <c r="F417" s="630">
        <v>9500456067</v>
      </c>
      <c r="G417" s="570" t="s">
        <v>3647</v>
      </c>
      <c r="H417" s="570" t="s">
        <v>3678</v>
      </c>
      <c r="I417" s="629">
        <v>2016</v>
      </c>
      <c r="J417" s="571">
        <v>2340</v>
      </c>
      <c r="K417" s="571"/>
      <c r="L417" s="570"/>
    </row>
    <row r="418" spans="1:12" s="133" customFormat="1" ht="51" x14ac:dyDescent="0.2">
      <c r="A418" s="573">
        <f t="shared" si="6"/>
        <v>416</v>
      </c>
      <c r="B418" s="573" t="s">
        <v>289</v>
      </c>
      <c r="C418" s="570" t="s">
        <v>3677</v>
      </c>
      <c r="D418" s="573" t="s">
        <v>750</v>
      </c>
      <c r="E418" s="573" t="s">
        <v>323</v>
      </c>
      <c r="F418" s="630" t="s">
        <v>3540</v>
      </c>
      <c r="G418" s="570" t="s">
        <v>3647</v>
      </c>
      <c r="H418" s="570" t="s">
        <v>3676</v>
      </c>
      <c r="I418" s="629">
        <v>2016</v>
      </c>
      <c r="J418" s="571">
        <v>500</v>
      </c>
      <c r="K418" s="571"/>
      <c r="L418" s="570"/>
    </row>
    <row r="419" spans="1:12" s="133" customFormat="1" ht="25.5" x14ac:dyDescent="0.2">
      <c r="A419" s="573">
        <f t="shared" si="6"/>
        <v>417</v>
      </c>
      <c r="B419" s="573" t="s">
        <v>289</v>
      </c>
      <c r="C419" s="570" t="s">
        <v>3675</v>
      </c>
      <c r="D419" s="573" t="s">
        <v>750</v>
      </c>
      <c r="E419" s="573" t="s">
        <v>323</v>
      </c>
      <c r="F419" s="630" t="s">
        <v>3540</v>
      </c>
      <c r="G419" s="570" t="s">
        <v>3647</v>
      </c>
      <c r="H419" s="570" t="s">
        <v>3674</v>
      </c>
      <c r="I419" s="629">
        <v>2016</v>
      </c>
      <c r="J419" s="571">
        <v>132</v>
      </c>
      <c r="K419" s="571"/>
      <c r="L419" s="570"/>
    </row>
    <row r="420" spans="1:12" s="133" customFormat="1" ht="25.5" x14ac:dyDescent="0.2">
      <c r="A420" s="573">
        <f t="shared" si="6"/>
        <v>418</v>
      </c>
      <c r="B420" s="573" t="s">
        <v>289</v>
      </c>
      <c r="C420" s="570" t="s">
        <v>3673</v>
      </c>
      <c r="D420" s="573" t="s">
        <v>750</v>
      </c>
      <c r="E420" s="573" t="s">
        <v>323</v>
      </c>
      <c r="F420" s="630" t="s">
        <v>3540</v>
      </c>
      <c r="G420" s="570" t="s">
        <v>3647</v>
      </c>
      <c r="H420" s="570" t="s">
        <v>3672</v>
      </c>
      <c r="I420" s="629">
        <v>2016</v>
      </c>
      <c r="J420" s="571">
        <v>780</v>
      </c>
      <c r="K420" s="571"/>
      <c r="L420" s="570"/>
    </row>
    <row r="421" spans="1:12" s="133" customFormat="1" ht="51" x14ac:dyDescent="0.2">
      <c r="A421" s="573">
        <f t="shared" si="6"/>
        <v>419</v>
      </c>
      <c r="B421" s="573" t="s">
        <v>289</v>
      </c>
      <c r="C421" s="570" t="s">
        <v>3671</v>
      </c>
      <c r="D421" s="573" t="s">
        <v>750</v>
      </c>
      <c r="E421" s="573" t="s">
        <v>323</v>
      </c>
      <c r="F421" s="630">
        <v>251016</v>
      </c>
      <c r="G421" s="570" t="s">
        <v>3647</v>
      </c>
      <c r="H421" s="570" t="s">
        <v>3670</v>
      </c>
      <c r="I421" s="629">
        <v>2016</v>
      </c>
      <c r="J421" s="571">
        <v>550</v>
      </c>
      <c r="K421" s="571"/>
      <c r="L421" s="570"/>
    </row>
    <row r="422" spans="1:12" s="133" customFormat="1" ht="25.5" x14ac:dyDescent="0.2">
      <c r="A422" s="573">
        <f t="shared" si="6"/>
        <v>420</v>
      </c>
      <c r="B422" s="573" t="s">
        <v>289</v>
      </c>
      <c r="C422" s="570" t="s">
        <v>3669</v>
      </c>
      <c r="D422" s="573" t="s">
        <v>750</v>
      </c>
      <c r="E422" s="573" t="s">
        <v>323</v>
      </c>
      <c r="F422" s="630" t="s">
        <v>3668</v>
      </c>
      <c r="G422" s="570" t="s">
        <v>3647</v>
      </c>
      <c r="H422" s="570" t="s">
        <v>3667</v>
      </c>
      <c r="I422" s="629">
        <v>2016</v>
      </c>
      <c r="J422" s="571">
        <v>600</v>
      </c>
      <c r="K422" s="571"/>
      <c r="L422" s="570"/>
    </row>
    <row r="423" spans="1:12" s="133" customFormat="1" ht="25.5" x14ac:dyDescent="0.2">
      <c r="A423" s="573">
        <f t="shared" si="6"/>
        <v>421</v>
      </c>
      <c r="B423" s="573" t="s">
        <v>289</v>
      </c>
      <c r="C423" s="570" t="s">
        <v>3666</v>
      </c>
      <c r="D423" s="573" t="s">
        <v>750</v>
      </c>
      <c r="E423" s="573" t="s">
        <v>323</v>
      </c>
      <c r="F423" s="630" t="s">
        <v>3665</v>
      </c>
      <c r="G423" s="570" t="s">
        <v>3647</v>
      </c>
      <c r="H423" s="570" t="s">
        <v>3664</v>
      </c>
      <c r="I423" s="629">
        <v>2016</v>
      </c>
      <c r="J423" s="571">
        <v>2250</v>
      </c>
      <c r="K423" s="571"/>
      <c r="L423" s="570"/>
    </row>
    <row r="424" spans="1:12" s="133" customFormat="1" ht="25.5" x14ac:dyDescent="0.2">
      <c r="A424" s="573">
        <f t="shared" si="6"/>
        <v>422</v>
      </c>
      <c r="B424" s="573" t="s">
        <v>289</v>
      </c>
      <c r="C424" s="570" t="s">
        <v>3663</v>
      </c>
      <c r="D424" s="573" t="s">
        <v>750</v>
      </c>
      <c r="E424" s="573" t="s">
        <v>323</v>
      </c>
      <c r="F424" s="630" t="s">
        <v>3540</v>
      </c>
      <c r="G424" s="570" t="s">
        <v>3647</v>
      </c>
      <c r="H424" s="570" t="s">
        <v>3662</v>
      </c>
      <c r="I424" s="629">
        <v>2016</v>
      </c>
      <c r="J424" s="571">
        <v>1000</v>
      </c>
      <c r="K424" s="571"/>
      <c r="L424" s="570"/>
    </row>
    <row r="425" spans="1:12" s="133" customFormat="1" ht="25.5" x14ac:dyDescent="0.2">
      <c r="A425" s="573">
        <f t="shared" si="6"/>
        <v>423</v>
      </c>
      <c r="B425" s="573" t="s">
        <v>289</v>
      </c>
      <c r="C425" s="570" t="s">
        <v>3661</v>
      </c>
      <c r="D425" s="573" t="s">
        <v>750</v>
      </c>
      <c r="E425" s="573" t="s">
        <v>323</v>
      </c>
      <c r="F425" s="630">
        <v>162000541</v>
      </c>
      <c r="G425" s="570" t="s">
        <v>3647</v>
      </c>
      <c r="H425" s="570" t="s">
        <v>3660</v>
      </c>
      <c r="I425" s="629">
        <v>2016</v>
      </c>
      <c r="J425" s="571">
        <v>420</v>
      </c>
      <c r="K425" s="571"/>
      <c r="L425" s="570"/>
    </row>
    <row r="426" spans="1:12" s="133" customFormat="1" ht="25.5" x14ac:dyDescent="0.2">
      <c r="A426" s="573">
        <f t="shared" si="6"/>
        <v>424</v>
      </c>
      <c r="B426" s="573" t="s">
        <v>289</v>
      </c>
      <c r="C426" s="570" t="s">
        <v>3659</v>
      </c>
      <c r="D426" s="573" t="s">
        <v>750</v>
      </c>
      <c r="E426" s="573" t="s">
        <v>323</v>
      </c>
      <c r="F426" s="630" t="s">
        <v>3658</v>
      </c>
      <c r="G426" s="570" t="s">
        <v>3647</v>
      </c>
      <c r="H426" s="570" t="s">
        <v>3657</v>
      </c>
      <c r="I426" s="629">
        <v>2016</v>
      </c>
      <c r="J426" s="571">
        <v>264</v>
      </c>
      <c r="K426" s="571"/>
      <c r="L426" s="570"/>
    </row>
    <row r="427" spans="1:12" s="133" customFormat="1" ht="25.5" x14ac:dyDescent="0.2">
      <c r="A427" s="573">
        <f t="shared" si="6"/>
        <v>425</v>
      </c>
      <c r="B427" s="573" t="s">
        <v>289</v>
      </c>
      <c r="C427" s="570" t="s">
        <v>3656</v>
      </c>
      <c r="D427" s="573" t="s">
        <v>750</v>
      </c>
      <c r="E427" s="573" t="s">
        <v>323</v>
      </c>
      <c r="F427" s="630">
        <v>20161201</v>
      </c>
      <c r="G427" s="570" t="s">
        <v>3647</v>
      </c>
      <c r="H427" s="570" t="s">
        <v>3655</v>
      </c>
      <c r="I427" s="629">
        <v>2016</v>
      </c>
      <c r="J427" s="571">
        <v>240</v>
      </c>
      <c r="K427" s="571"/>
      <c r="L427" s="570"/>
    </row>
    <row r="428" spans="1:12" s="133" customFormat="1" ht="38.25" x14ac:dyDescent="0.2">
      <c r="A428" s="573">
        <f t="shared" si="6"/>
        <v>426</v>
      </c>
      <c r="B428" s="573" t="s">
        <v>289</v>
      </c>
      <c r="C428" s="570" t="s">
        <v>3654</v>
      </c>
      <c r="D428" s="573" t="s">
        <v>750</v>
      </c>
      <c r="E428" s="573" t="s">
        <v>323</v>
      </c>
      <c r="F428" s="630">
        <v>152</v>
      </c>
      <c r="G428" s="570" t="s">
        <v>3647</v>
      </c>
      <c r="H428" s="570" t="s">
        <v>3653</v>
      </c>
      <c r="I428" s="629">
        <v>2016</v>
      </c>
      <c r="J428" s="571">
        <v>264</v>
      </c>
      <c r="K428" s="571"/>
      <c r="L428" s="570"/>
    </row>
    <row r="429" spans="1:12" s="133" customFormat="1" ht="38.25" x14ac:dyDescent="0.2">
      <c r="A429" s="573">
        <f t="shared" si="6"/>
        <v>427</v>
      </c>
      <c r="B429" s="573" t="s">
        <v>289</v>
      </c>
      <c r="C429" s="570" t="s">
        <v>3651</v>
      </c>
      <c r="D429" s="573" t="s">
        <v>750</v>
      </c>
      <c r="E429" s="573" t="s">
        <v>323</v>
      </c>
      <c r="F429" s="630" t="s">
        <v>3540</v>
      </c>
      <c r="G429" s="570" t="s">
        <v>3647</v>
      </c>
      <c r="H429" s="570" t="s">
        <v>3652</v>
      </c>
      <c r="I429" s="629">
        <v>2016</v>
      </c>
      <c r="J429" s="571">
        <v>360</v>
      </c>
      <c r="K429" s="571"/>
      <c r="L429" s="570"/>
    </row>
    <row r="430" spans="1:12" s="133" customFormat="1" ht="51" x14ac:dyDescent="0.2">
      <c r="A430" s="573">
        <f t="shared" si="6"/>
        <v>428</v>
      </c>
      <c r="B430" s="573" t="s">
        <v>289</v>
      </c>
      <c r="C430" s="570" t="s">
        <v>3651</v>
      </c>
      <c r="D430" s="573" t="s">
        <v>750</v>
      </c>
      <c r="E430" s="573" t="s">
        <v>323</v>
      </c>
      <c r="F430" s="630" t="s">
        <v>3540</v>
      </c>
      <c r="G430" s="570" t="s">
        <v>3647</v>
      </c>
      <c r="H430" s="570" t="s">
        <v>3650</v>
      </c>
      <c r="I430" s="629">
        <v>2016</v>
      </c>
      <c r="J430" s="571">
        <v>300</v>
      </c>
      <c r="K430" s="571"/>
      <c r="L430" s="570"/>
    </row>
    <row r="431" spans="1:12" s="133" customFormat="1" ht="63.75" x14ac:dyDescent="0.2">
      <c r="A431" s="573">
        <f t="shared" si="6"/>
        <v>429</v>
      </c>
      <c r="B431" s="573" t="s">
        <v>289</v>
      </c>
      <c r="C431" s="570" t="s">
        <v>3649</v>
      </c>
      <c r="D431" s="573" t="s">
        <v>750</v>
      </c>
      <c r="E431" s="573" t="s">
        <v>323</v>
      </c>
      <c r="F431" s="630" t="s">
        <v>3648</v>
      </c>
      <c r="G431" s="570" t="s">
        <v>3647</v>
      </c>
      <c r="H431" s="570" t="s">
        <v>3646</v>
      </c>
      <c r="I431" s="629">
        <v>2016</v>
      </c>
      <c r="J431" s="571">
        <v>150</v>
      </c>
      <c r="K431" s="571"/>
      <c r="L431" s="570"/>
    </row>
    <row r="432" spans="1:12" s="133" customFormat="1" ht="76.5" x14ac:dyDescent="0.2">
      <c r="A432" s="573">
        <f t="shared" si="6"/>
        <v>430</v>
      </c>
      <c r="B432" s="573" t="s">
        <v>289</v>
      </c>
      <c r="C432" s="570" t="s">
        <v>3587</v>
      </c>
      <c r="D432" s="573" t="s">
        <v>750</v>
      </c>
      <c r="E432" s="573" t="s">
        <v>323</v>
      </c>
      <c r="F432" s="630" t="s">
        <v>3645</v>
      </c>
      <c r="G432" s="570" t="s">
        <v>3585</v>
      </c>
      <c r="H432" s="570" t="s">
        <v>3644</v>
      </c>
      <c r="I432" s="629">
        <v>2016</v>
      </c>
      <c r="J432" s="571">
        <v>3482</v>
      </c>
      <c r="K432" s="571"/>
      <c r="L432" s="570"/>
    </row>
    <row r="433" spans="1:12" s="133" customFormat="1" ht="38.25" x14ac:dyDescent="0.2">
      <c r="A433" s="573">
        <f t="shared" si="6"/>
        <v>431</v>
      </c>
      <c r="B433" s="573" t="s">
        <v>289</v>
      </c>
      <c r="C433" s="570" t="s">
        <v>3643</v>
      </c>
      <c r="D433" s="573" t="s">
        <v>750</v>
      </c>
      <c r="E433" s="573" t="s">
        <v>323</v>
      </c>
      <c r="F433" s="630" t="s">
        <v>3642</v>
      </c>
      <c r="G433" s="570" t="s">
        <v>3641</v>
      </c>
      <c r="H433" s="570" t="s">
        <v>3640</v>
      </c>
      <c r="I433" s="629">
        <v>2016</v>
      </c>
      <c r="J433" s="571">
        <v>480</v>
      </c>
      <c r="K433" s="571"/>
      <c r="L433" s="570"/>
    </row>
    <row r="434" spans="1:12" s="133" customFormat="1" ht="51" x14ac:dyDescent="0.2">
      <c r="A434" s="573">
        <f t="shared" si="6"/>
        <v>432</v>
      </c>
      <c r="B434" s="573" t="s">
        <v>289</v>
      </c>
      <c r="C434" s="570" t="s">
        <v>3638</v>
      </c>
      <c r="D434" s="573" t="s">
        <v>750</v>
      </c>
      <c r="E434" s="573" t="s">
        <v>323</v>
      </c>
      <c r="F434" s="630" t="s">
        <v>3637</v>
      </c>
      <c r="G434" s="570" t="s">
        <v>2491</v>
      </c>
      <c r="H434" s="570" t="s">
        <v>3639</v>
      </c>
      <c r="I434" s="629">
        <v>2016</v>
      </c>
      <c r="J434" s="571">
        <v>403.2</v>
      </c>
      <c r="K434" s="571"/>
      <c r="L434" s="570"/>
    </row>
    <row r="435" spans="1:12" s="133" customFormat="1" ht="51" x14ac:dyDescent="0.2">
      <c r="A435" s="573">
        <f t="shared" si="6"/>
        <v>433</v>
      </c>
      <c r="B435" s="573" t="s">
        <v>289</v>
      </c>
      <c r="C435" s="570" t="s">
        <v>3638</v>
      </c>
      <c r="D435" s="573" t="s">
        <v>750</v>
      </c>
      <c r="E435" s="573" t="s">
        <v>323</v>
      </c>
      <c r="F435" s="630" t="s">
        <v>3637</v>
      </c>
      <c r="G435" s="570" t="s">
        <v>2491</v>
      </c>
      <c r="H435" s="570" t="s">
        <v>3639</v>
      </c>
      <c r="I435" s="629">
        <v>2016</v>
      </c>
      <c r="J435" s="571">
        <v>403.2</v>
      </c>
      <c r="K435" s="571"/>
      <c r="L435" s="570"/>
    </row>
    <row r="436" spans="1:12" s="133" customFormat="1" ht="51" x14ac:dyDescent="0.2">
      <c r="A436" s="573">
        <f t="shared" si="6"/>
        <v>434</v>
      </c>
      <c r="B436" s="573" t="s">
        <v>289</v>
      </c>
      <c r="C436" s="570" t="s">
        <v>3638</v>
      </c>
      <c r="D436" s="573" t="s">
        <v>750</v>
      </c>
      <c r="E436" s="573" t="s">
        <v>323</v>
      </c>
      <c r="F436" s="630" t="s">
        <v>3637</v>
      </c>
      <c r="G436" s="570" t="s">
        <v>2491</v>
      </c>
      <c r="H436" s="570" t="s">
        <v>3636</v>
      </c>
      <c r="I436" s="629">
        <v>2016</v>
      </c>
      <c r="J436" s="571">
        <v>403.2</v>
      </c>
      <c r="K436" s="571"/>
      <c r="L436" s="570"/>
    </row>
    <row r="437" spans="1:12" s="133" customFormat="1" ht="51" x14ac:dyDescent="0.2">
      <c r="A437" s="573">
        <f t="shared" si="6"/>
        <v>435</v>
      </c>
      <c r="B437" s="573" t="s">
        <v>289</v>
      </c>
      <c r="C437" s="570" t="s">
        <v>3541</v>
      </c>
      <c r="D437" s="573" t="s">
        <v>750</v>
      </c>
      <c r="E437" s="573" t="s">
        <v>323</v>
      </c>
      <c r="F437" s="630" t="s">
        <v>3635</v>
      </c>
      <c r="G437" s="570" t="s">
        <v>3539</v>
      </c>
      <c r="H437" s="570" t="s">
        <v>3634</v>
      </c>
      <c r="I437" s="629">
        <v>2016</v>
      </c>
      <c r="J437" s="571">
        <v>672</v>
      </c>
      <c r="K437" s="571"/>
      <c r="L437" s="570"/>
    </row>
    <row r="438" spans="1:12" s="133" customFormat="1" ht="51" x14ac:dyDescent="0.2">
      <c r="A438" s="573">
        <f t="shared" si="6"/>
        <v>436</v>
      </c>
      <c r="B438" s="573" t="s">
        <v>289</v>
      </c>
      <c r="C438" s="570" t="s">
        <v>3541</v>
      </c>
      <c r="D438" s="573" t="s">
        <v>750</v>
      </c>
      <c r="E438" s="573" t="s">
        <v>323</v>
      </c>
      <c r="F438" s="630" t="s">
        <v>3633</v>
      </c>
      <c r="G438" s="570" t="s">
        <v>3539</v>
      </c>
      <c r="H438" s="570" t="s">
        <v>3632</v>
      </c>
      <c r="I438" s="629">
        <v>2016</v>
      </c>
      <c r="J438" s="571">
        <v>2880</v>
      </c>
      <c r="K438" s="571"/>
      <c r="L438" s="570"/>
    </row>
    <row r="439" spans="1:12" s="133" customFormat="1" ht="51" x14ac:dyDescent="0.2">
      <c r="A439" s="573">
        <f t="shared" si="6"/>
        <v>437</v>
      </c>
      <c r="B439" s="573" t="s">
        <v>289</v>
      </c>
      <c r="C439" s="570" t="s">
        <v>3624</v>
      </c>
      <c r="D439" s="573" t="s">
        <v>750</v>
      </c>
      <c r="E439" s="573" t="s">
        <v>323</v>
      </c>
      <c r="F439" s="630">
        <v>4510212278</v>
      </c>
      <c r="G439" s="570" t="s">
        <v>3562</v>
      </c>
      <c r="H439" s="570" t="s">
        <v>3631</v>
      </c>
      <c r="I439" s="629">
        <v>2016</v>
      </c>
      <c r="J439" s="571">
        <v>7392</v>
      </c>
      <c r="K439" s="571"/>
      <c r="L439" s="570"/>
    </row>
    <row r="440" spans="1:12" s="133" customFormat="1" ht="25.5" x14ac:dyDescent="0.2">
      <c r="A440" s="573">
        <f t="shared" si="6"/>
        <v>438</v>
      </c>
      <c r="B440" s="573" t="s">
        <v>289</v>
      </c>
      <c r="C440" s="570" t="s">
        <v>3630</v>
      </c>
      <c r="D440" s="573" t="s">
        <v>750</v>
      </c>
      <c r="E440" s="573" t="s">
        <v>323</v>
      </c>
      <c r="F440" s="630" t="s">
        <v>3540</v>
      </c>
      <c r="G440" s="570" t="s">
        <v>3562</v>
      </c>
      <c r="H440" s="570" t="s">
        <v>3629</v>
      </c>
      <c r="I440" s="629">
        <v>2016</v>
      </c>
      <c r="J440" s="571">
        <v>2385</v>
      </c>
      <c r="K440" s="571"/>
      <c r="L440" s="570"/>
    </row>
    <row r="441" spans="1:12" s="133" customFormat="1" ht="51" x14ac:dyDescent="0.2">
      <c r="A441" s="573">
        <f t="shared" si="6"/>
        <v>439</v>
      </c>
      <c r="B441" s="573" t="s">
        <v>289</v>
      </c>
      <c r="C441" s="570" t="s">
        <v>3624</v>
      </c>
      <c r="D441" s="573" t="s">
        <v>750</v>
      </c>
      <c r="E441" s="573" t="s">
        <v>323</v>
      </c>
      <c r="F441" s="630">
        <v>4510213061</v>
      </c>
      <c r="G441" s="570" t="s">
        <v>3623</v>
      </c>
      <c r="H441" s="570" t="s">
        <v>3627</v>
      </c>
      <c r="I441" s="629">
        <v>2016</v>
      </c>
      <c r="J441" s="571">
        <v>1862.4</v>
      </c>
      <c r="K441" s="571"/>
      <c r="L441" s="570"/>
    </row>
    <row r="442" spans="1:12" s="133" customFormat="1" ht="51" x14ac:dyDescent="0.2">
      <c r="A442" s="573">
        <f t="shared" si="6"/>
        <v>440</v>
      </c>
      <c r="B442" s="573" t="s">
        <v>289</v>
      </c>
      <c r="C442" s="570" t="s">
        <v>3624</v>
      </c>
      <c r="D442" s="573" t="s">
        <v>750</v>
      </c>
      <c r="E442" s="573" t="s">
        <v>323</v>
      </c>
      <c r="F442" s="630">
        <v>4510210912</v>
      </c>
      <c r="G442" s="570" t="s">
        <v>3623</v>
      </c>
      <c r="H442" s="570" t="s">
        <v>3626</v>
      </c>
      <c r="I442" s="629">
        <v>2016</v>
      </c>
      <c r="J442" s="571">
        <v>3643.2</v>
      </c>
      <c r="K442" s="571"/>
      <c r="L442" s="570"/>
    </row>
    <row r="443" spans="1:12" s="133" customFormat="1" ht="51" x14ac:dyDescent="0.2">
      <c r="A443" s="573">
        <f t="shared" si="6"/>
        <v>441</v>
      </c>
      <c r="B443" s="573" t="s">
        <v>289</v>
      </c>
      <c r="C443" s="570" t="s">
        <v>3624</v>
      </c>
      <c r="D443" s="573" t="s">
        <v>750</v>
      </c>
      <c r="E443" s="573" t="s">
        <v>323</v>
      </c>
      <c r="F443" s="630">
        <v>4510210848</v>
      </c>
      <c r="G443" s="570" t="s">
        <v>3623</v>
      </c>
      <c r="H443" s="570" t="s">
        <v>3627</v>
      </c>
      <c r="I443" s="629">
        <v>2016</v>
      </c>
      <c r="J443" s="571">
        <v>465.6</v>
      </c>
      <c r="K443" s="571"/>
      <c r="L443" s="570"/>
    </row>
    <row r="444" spans="1:12" s="133" customFormat="1" ht="51" x14ac:dyDescent="0.2">
      <c r="A444" s="573">
        <f t="shared" si="6"/>
        <v>442</v>
      </c>
      <c r="B444" s="573" t="s">
        <v>289</v>
      </c>
      <c r="C444" s="570" t="s">
        <v>3624</v>
      </c>
      <c r="D444" s="573" t="s">
        <v>750</v>
      </c>
      <c r="E444" s="573" t="s">
        <v>323</v>
      </c>
      <c r="F444" s="630">
        <v>4510206322</v>
      </c>
      <c r="G444" s="570" t="s">
        <v>3623</v>
      </c>
      <c r="H444" s="570" t="s">
        <v>3627</v>
      </c>
      <c r="I444" s="629">
        <v>2016</v>
      </c>
      <c r="J444" s="571">
        <v>1862.4</v>
      </c>
      <c r="K444" s="571"/>
      <c r="L444" s="570"/>
    </row>
    <row r="445" spans="1:12" s="133" customFormat="1" ht="51" x14ac:dyDescent="0.2">
      <c r="A445" s="573">
        <f t="shared" si="6"/>
        <v>443</v>
      </c>
      <c r="B445" s="573" t="s">
        <v>289</v>
      </c>
      <c r="C445" s="570" t="s">
        <v>3624</v>
      </c>
      <c r="D445" s="573" t="s">
        <v>750</v>
      </c>
      <c r="E445" s="573" t="s">
        <v>323</v>
      </c>
      <c r="F445" s="630">
        <v>4510206946</v>
      </c>
      <c r="G445" s="570" t="s">
        <v>3623</v>
      </c>
      <c r="H445" s="570" t="s">
        <v>3627</v>
      </c>
      <c r="I445" s="629">
        <v>2016</v>
      </c>
      <c r="J445" s="571">
        <v>1396.8</v>
      </c>
      <c r="K445" s="571"/>
      <c r="L445" s="570"/>
    </row>
    <row r="446" spans="1:12" s="133" customFormat="1" ht="51" x14ac:dyDescent="0.2">
      <c r="A446" s="573">
        <f t="shared" si="6"/>
        <v>444</v>
      </c>
      <c r="B446" s="573" t="s">
        <v>289</v>
      </c>
      <c r="C446" s="570" t="s">
        <v>3624</v>
      </c>
      <c r="D446" s="573" t="s">
        <v>750</v>
      </c>
      <c r="E446" s="573" t="s">
        <v>323</v>
      </c>
      <c r="F446" s="630">
        <v>4510210728</v>
      </c>
      <c r="G446" s="570" t="s">
        <v>3623</v>
      </c>
      <c r="H446" s="570" t="s">
        <v>3627</v>
      </c>
      <c r="I446" s="629">
        <v>2016</v>
      </c>
      <c r="J446" s="571">
        <v>465.6</v>
      </c>
      <c r="K446" s="571"/>
      <c r="L446" s="570"/>
    </row>
    <row r="447" spans="1:12" s="133" customFormat="1" ht="51" x14ac:dyDescent="0.2">
      <c r="A447" s="573">
        <f t="shared" si="6"/>
        <v>445</v>
      </c>
      <c r="B447" s="573" t="s">
        <v>289</v>
      </c>
      <c r="C447" s="570" t="s">
        <v>3624</v>
      </c>
      <c r="D447" s="573" t="s">
        <v>750</v>
      </c>
      <c r="E447" s="573" t="s">
        <v>323</v>
      </c>
      <c r="F447" s="630">
        <v>4510206814</v>
      </c>
      <c r="G447" s="570" t="s">
        <v>3623</v>
      </c>
      <c r="H447" s="570" t="s">
        <v>3626</v>
      </c>
      <c r="I447" s="629">
        <v>2016</v>
      </c>
      <c r="J447" s="571">
        <v>1821.6</v>
      </c>
      <c r="K447" s="571"/>
      <c r="L447" s="570"/>
    </row>
    <row r="448" spans="1:12" s="133" customFormat="1" ht="51" x14ac:dyDescent="0.2">
      <c r="A448" s="573">
        <f t="shared" si="6"/>
        <v>446</v>
      </c>
      <c r="B448" s="573" t="s">
        <v>289</v>
      </c>
      <c r="C448" s="570" t="s">
        <v>3624</v>
      </c>
      <c r="D448" s="573" t="s">
        <v>750</v>
      </c>
      <c r="E448" s="573" t="s">
        <v>323</v>
      </c>
      <c r="F448" s="630">
        <v>4510211693</v>
      </c>
      <c r="G448" s="570" t="s">
        <v>3623</v>
      </c>
      <c r="H448" s="570" t="s">
        <v>3627</v>
      </c>
      <c r="I448" s="629">
        <v>2016</v>
      </c>
      <c r="J448" s="571">
        <v>910.8</v>
      </c>
      <c r="K448" s="571"/>
      <c r="L448" s="570"/>
    </row>
    <row r="449" spans="1:12" s="133" customFormat="1" ht="51" x14ac:dyDescent="0.2">
      <c r="A449" s="573">
        <f t="shared" si="6"/>
        <v>447</v>
      </c>
      <c r="B449" s="573" t="s">
        <v>289</v>
      </c>
      <c r="C449" s="570" t="s">
        <v>3624</v>
      </c>
      <c r="D449" s="573" t="s">
        <v>750</v>
      </c>
      <c r="E449" s="573" t="s">
        <v>323</v>
      </c>
      <c r="F449" s="630">
        <v>4510211694</v>
      </c>
      <c r="G449" s="570" t="s">
        <v>3623</v>
      </c>
      <c r="H449" s="570" t="s">
        <v>3627</v>
      </c>
      <c r="I449" s="629">
        <v>2016</v>
      </c>
      <c r="J449" s="571">
        <v>910.8</v>
      </c>
      <c r="K449" s="571"/>
      <c r="L449" s="570"/>
    </row>
    <row r="450" spans="1:12" s="133" customFormat="1" ht="51" x14ac:dyDescent="0.2">
      <c r="A450" s="573">
        <f t="shared" si="6"/>
        <v>448</v>
      </c>
      <c r="B450" s="573" t="s">
        <v>289</v>
      </c>
      <c r="C450" s="570" t="s">
        <v>3624</v>
      </c>
      <c r="D450" s="573" t="s">
        <v>750</v>
      </c>
      <c r="E450" s="573" t="s">
        <v>323</v>
      </c>
      <c r="F450" s="630">
        <v>4510209883</v>
      </c>
      <c r="G450" s="570" t="s">
        <v>3623</v>
      </c>
      <c r="H450" s="570" t="s">
        <v>3626</v>
      </c>
      <c r="I450" s="629">
        <v>2016</v>
      </c>
      <c r="J450" s="571">
        <v>910.8</v>
      </c>
      <c r="K450" s="571"/>
      <c r="L450" s="570"/>
    </row>
    <row r="451" spans="1:12" s="133" customFormat="1" ht="51" x14ac:dyDescent="0.2">
      <c r="A451" s="573">
        <f t="shared" si="6"/>
        <v>449</v>
      </c>
      <c r="B451" s="573" t="s">
        <v>289</v>
      </c>
      <c r="C451" s="570" t="s">
        <v>3624</v>
      </c>
      <c r="D451" s="573" t="s">
        <v>750</v>
      </c>
      <c r="E451" s="573" t="s">
        <v>323</v>
      </c>
      <c r="F451" s="630">
        <v>4510209881</v>
      </c>
      <c r="G451" s="570" t="s">
        <v>3623</v>
      </c>
      <c r="H451" s="570" t="s">
        <v>3626</v>
      </c>
      <c r="I451" s="629">
        <v>2016</v>
      </c>
      <c r="J451" s="571">
        <v>910.8</v>
      </c>
      <c r="K451" s="571"/>
      <c r="L451" s="570"/>
    </row>
    <row r="452" spans="1:12" s="133" customFormat="1" ht="51" x14ac:dyDescent="0.2">
      <c r="A452" s="573">
        <f t="shared" ref="A452:A515" si="7">A451+1</f>
        <v>450</v>
      </c>
      <c r="B452" s="573" t="s">
        <v>289</v>
      </c>
      <c r="C452" s="570" t="s">
        <v>3624</v>
      </c>
      <c r="D452" s="573" t="s">
        <v>750</v>
      </c>
      <c r="E452" s="573" t="s">
        <v>323</v>
      </c>
      <c r="F452" s="630">
        <v>4510209879</v>
      </c>
      <c r="G452" s="570" t="s">
        <v>3623</v>
      </c>
      <c r="H452" s="570" t="s">
        <v>3626</v>
      </c>
      <c r="I452" s="629">
        <v>2016</v>
      </c>
      <c r="J452" s="571">
        <v>910.8</v>
      </c>
      <c r="K452" s="571"/>
      <c r="L452" s="570"/>
    </row>
    <row r="453" spans="1:12" s="133" customFormat="1" ht="51" x14ac:dyDescent="0.2">
      <c r="A453" s="573">
        <f t="shared" si="7"/>
        <v>451</v>
      </c>
      <c r="B453" s="573" t="s">
        <v>289</v>
      </c>
      <c r="C453" s="570" t="s">
        <v>3624</v>
      </c>
      <c r="D453" s="573" t="s">
        <v>750</v>
      </c>
      <c r="E453" s="573" t="s">
        <v>323</v>
      </c>
      <c r="F453" s="630">
        <v>4510214616</v>
      </c>
      <c r="G453" s="570" t="s">
        <v>3623</v>
      </c>
      <c r="H453" s="570" t="s">
        <v>3627</v>
      </c>
      <c r="I453" s="629">
        <v>2016</v>
      </c>
      <c r="J453" s="571">
        <v>931.2</v>
      </c>
      <c r="K453" s="571"/>
      <c r="L453" s="570"/>
    </row>
    <row r="454" spans="1:12" s="133" customFormat="1" ht="51" x14ac:dyDescent="0.2">
      <c r="A454" s="573">
        <f t="shared" si="7"/>
        <v>452</v>
      </c>
      <c r="B454" s="573" t="s">
        <v>289</v>
      </c>
      <c r="C454" s="570" t="s">
        <v>3624</v>
      </c>
      <c r="D454" s="573" t="s">
        <v>750</v>
      </c>
      <c r="E454" s="573" t="s">
        <v>323</v>
      </c>
      <c r="F454" s="630">
        <v>4510209882</v>
      </c>
      <c r="G454" s="570" t="s">
        <v>3623</v>
      </c>
      <c r="H454" s="570" t="s">
        <v>3626</v>
      </c>
      <c r="I454" s="629">
        <v>2016</v>
      </c>
      <c r="J454" s="571">
        <v>910.8</v>
      </c>
      <c r="K454" s="571"/>
      <c r="L454" s="570"/>
    </row>
    <row r="455" spans="1:12" s="133" customFormat="1" ht="51" x14ac:dyDescent="0.2">
      <c r="A455" s="573">
        <f t="shared" si="7"/>
        <v>453</v>
      </c>
      <c r="B455" s="573" t="s">
        <v>289</v>
      </c>
      <c r="C455" s="570" t="s">
        <v>3624</v>
      </c>
      <c r="D455" s="573" t="s">
        <v>750</v>
      </c>
      <c r="E455" s="573" t="s">
        <v>323</v>
      </c>
      <c r="F455" s="630">
        <v>4510129876</v>
      </c>
      <c r="G455" s="570" t="s">
        <v>3623</v>
      </c>
      <c r="H455" s="570" t="s">
        <v>3626</v>
      </c>
      <c r="I455" s="629">
        <v>2016</v>
      </c>
      <c r="J455" s="571">
        <v>910.8</v>
      </c>
      <c r="K455" s="571"/>
      <c r="L455" s="570"/>
    </row>
    <row r="456" spans="1:12" s="133" customFormat="1" ht="51" x14ac:dyDescent="0.2">
      <c r="A456" s="573">
        <f t="shared" si="7"/>
        <v>454</v>
      </c>
      <c r="B456" s="573" t="s">
        <v>289</v>
      </c>
      <c r="C456" s="570" t="s">
        <v>3624</v>
      </c>
      <c r="D456" s="573" t="s">
        <v>750</v>
      </c>
      <c r="E456" s="573" t="s">
        <v>323</v>
      </c>
      <c r="F456" s="630">
        <v>4510209875</v>
      </c>
      <c r="G456" s="570" t="s">
        <v>3623</v>
      </c>
      <c r="H456" s="570" t="s">
        <v>3626</v>
      </c>
      <c r="I456" s="629">
        <v>2016</v>
      </c>
      <c r="J456" s="571">
        <v>910.8</v>
      </c>
      <c r="K456" s="571"/>
      <c r="L456" s="570"/>
    </row>
    <row r="457" spans="1:12" s="133" customFormat="1" ht="51" x14ac:dyDescent="0.2">
      <c r="A457" s="573">
        <f t="shared" si="7"/>
        <v>455</v>
      </c>
      <c r="B457" s="573" t="s">
        <v>289</v>
      </c>
      <c r="C457" s="570" t="s">
        <v>3624</v>
      </c>
      <c r="D457" s="573" t="s">
        <v>750</v>
      </c>
      <c r="E457" s="573" t="s">
        <v>323</v>
      </c>
      <c r="F457" s="630">
        <v>4510209880</v>
      </c>
      <c r="G457" s="570" t="s">
        <v>3623</v>
      </c>
      <c r="H457" s="570" t="s">
        <v>3626</v>
      </c>
      <c r="I457" s="629">
        <v>2016</v>
      </c>
      <c r="J457" s="571">
        <v>910.8</v>
      </c>
      <c r="K457" s="571"/>
      <c r="L457" s="570"/>
    </row>
    <row r="458" spans="1:12" s="133" customFormat="1" ht="51" x14ac:dyDescent="0.2">
      <c r="A458" s="573">
        <f t="shared" si="7"/>
        <v>456</v>
      </c>
      <c r="B458" s="573" t="s">
        <v>289</v>
      </c>
      <c r="C458" s="570" t="s">
        <v>3624</v>
      </c>
      <c r="D458" s="573" t="s">
        <v>750</v>
      </c>
      <c r="E458" s="573" t="s">
        <v>323</v>
      </c>
      <c r="F458" s="630" t="s">
        <v>3628</v>
      </c>
      <c r="G458" s="570" t="s">
        <v>3623</v>
      </c>
      <c r="H458" s="570" t="s">
        <v>3626</v>
      </c>
      <c r="I458" s="629">
        <v>2016</v>
      </c>
      <c r="J458" s="571">
        <v>910.8</v>
      </c>
      <c r="K458" s="571"/>
      <c r="L458" s="570"/>
    </row>
    <row r="459" spans="1:12" s="133" customFormat="1" ht="51" x14ac:dyDescent="0.2">
      <c r="A459" s="573">
        <f t="shared" si="7"/>
        <v>457</v>
      </c>
      <c r="B459" s="573" t="s">
        <v>289</v>
      </c>
      <c r="C459" s="570" t="s">
        <v>3624</v>
      </c>
      <c r="D459" s="573" t="s">
        <v>750</v>
      </c>
      <c r="E459" s="573" t="s">
        <v>323</v>
      </c>
      <c r="F459" s="630">
        <v>4510214126</v>
      </c>
      <c r="G459" s="570" t="s">
        <v>3623</v>
      </c>
      <c r="H459" s="570" t="s">
        <v>3627</v>
      </c>
      <c r="I459" s="629">
        <v>2016</v>
      </c>
      <c r="J459" s="571">
        <v>465.6</v>
      </c>
      <c r="K459" s="571"/>
      <c r="L459" s="570"/>
    </row>
    <row r="460" spans="1:12" s="133" customFormat="1" ht="51" x14ac:dyDescent="0.2">
      <c r="A460" s="573">
        <f t="shared" si="7"/>
        <v>458</v>
      </c>
      <c r="B460" s="573" t="s">
        <v>289</v>
      </c>
      <c r="C460" s="570" t="s">
        <v>3624</v>
      </c>
      <c r="D460" s="573" t="s">
        <v>750</v>
      </c>
      <c r="E460" s="573" t="s">
        <v>323</v>
      </c>
      <c r="F460" s="630">
        <v>4510214125</v>
      </c>
      <c r="G460" s="570" t="s">
        <v>3623</v>
      </c>
      <c r="H460" s="570" t="s">
        <v>3627</v>
      </c>
      <c r="I460" s="629">
        <v>2016</v>
      </c>
      <c r="J460" s="571">
        <v>465.6</v>
      </c>
      <c r="K460" s="571"/>
      <c r="L460" s="570"/>
    </row>
    <row r="461" spans="1:12" s="133" customFormat="1" ht="51" x14ac:dyDescent="0.2">
      <c r="A461" s="573">
        <f t="shared" si="7"/>
        <v>459</v>
      </c>
      <c r="B461" s="573" t="s">
        <v>289</v>
      </c>
      <c r="C461" s="570" t="s">
        <v>3624</v>
      </c>
      <c r="D461" s="573" t="s">
        <v>750</v>
      </c>
      <c r="E461" s="573" t="s">
        <v>323</v>
      </c>
      <c r="F461" s="630">
        <v>4510214125</v>
      </c>
      <c r="G461" s="570" t="s">
        <v>3623</v>
      </c>
      <c r="H461" s="570" t="s">
        <v>3627</v>
      </c>
      <c r="I461" s="629">
        <v>2016</v>
      </c>
      <c r="J461" s="571">
        <v>465.6</v>
      </c>
      <c r="K461" s="571"/>
      <c r="L461" s="570"/>
    </row>
    <row r="462" spans="1:12" s="133" customFormat="1" ht="51" x14ac:dyDescent="0.2">
      <c r="A462" s="573">
        <f t="shared" si="7"/>
        <v>460</v>
      </c>
      <c r="B462" s="573" t="s">
        <v>289</v>
      </c>
      <c r="C462" s="570" t="s">
        <v>3624</v>
      </c>
      <c r="D462" s="573" t="s">
        <v>750</v>
      </c>
      <c r="E462" s="573" t="s">
        <v>323</v>
      </c>
      <c r="F462" s="630">
        <v>4510216646</v>
      </c>
      <c r="G462" s="570" t="s">
        <v>3623</v>
      </c>
      <c r="H462" s="570" t="s">
        <v>3626</v>
      </c>
      <c r="I462" s="629">
        <v>2016</v>
      </c>
      <c r="J462" s="571">
        <v>950.4</v>
      </c>
      <c r="K462" s="571"/>
      <c r="L462" s="570"/>
    </row>
    <row r="463" spans="1:12" s="133" customFormat="1" ht="51" x14ac:dyDescent="0.2">
      <c r="A463" s="573">
        <f t="shared" si="7"/>
        <v>461</v>
      </c>
      <c r="B463" s="573" t="s">
        <v>289</v>
      </c>
      <c r="C463" s="570" t="s">
        <v>3624</v>
      </c>
      <c r="D463" s="573" t="s">
        <v>750</v>
      </c>
      <c r="E463" s="573" t="s">
        <v>323</v>
      </c>
      <c r="F463" s="630">
        <v>4510210527</v>
      </c>
      <c r="G463" s="570" t="s">
        <v>3623</v>
      </c>
      <c r="H463" s="570" t="s">
        <v>3622</v>
      </c>
      <c r="I463" s="629">
        <v>2016</v>
      </c>
      <c r="J463" s="571">
        <v>465.6</v>
      </c>
      <c r="K463" s="571"/>
      <c r="L463" s="570"/>
    </row>
    <row r="464" spans="1:12" s="133" customFormat="1" ht="51" x14ac:dyDescent="0.2">
      <c r="A464" s="573">
        <f t="shared" si="7"/>
        <v>462</v>
      </c>
      <c r="B464" s="573" t="s">
        <v>289</v>
      </c>
      <c r="C464" s="570" t="s">
        <v>3624</v>
      </c>
      <c r="D464" s="573" t="s">
        <v>750</v>
      </c>
      <c r="E464" s="573" t="s">
        <v>323</v>
      </c>
      <c r="F464" s="630">
        <v>4510218270</v>
      </c>
      <c r="G464" s="570" t="s">
        <v>3623</v>
      </c>
      <c r="H464" s="570" t="s">
        <v>3625</v>
      </c>
      <c r="I464" s="629">
        <v>2016</v>
      </c>
      <c r="J464" s="571">
        <v>2347.1999999999998</v>
      </c>
      <c r="K464" s="571"/>
      <c r="L464" s="570"/>
    </row>
    <row r="465" spans="1:12" s="133" customFormat="1" ht="51" x14ac:dyDescent="0.2">
      <c r="A465" s="573">
        <f t="shared" si="7"/>
        <v>463</v>
      </c>
      <c r="B465" s="573" t="s">
        <v>289</v>
      </c>
      <c r="C465" s="570" t="s">
        <v>3624</v>
      </c>
      <c r="D465" s="573" t="s">
        <v>750</v>
      </c>
      <c r="E465" s="573" t="s">
        <v>323</v>
      </c>
      <c r="F465" s="630">
        <v>4510217697</v>
      </c>
      <c r="G465" s="570" t="s">
        <v>3623</v>
      </c>
      <c r="H465" s="570" t="s">
        <v>3622</v>
      </c>
      <c r="I465" s="629">
        <v>2016</v>
      </c>
      <c r="J465" s="571">
        <v>465.6</v>
      </c>
      <c r="K465" s="571"/>
      <c r="L465" s="570"/>
    </row>
    <row r="466" spans="1:12" s="133" customFormat="1" ht="38.25" x14ac:dyDescent="0.2">
      <c r="A466" s="573">
        <f t="shared" si="7"/>
        <v>464</v>
      </c>
      <c r="B466" s="573" t="s">
        <v>289</v>
      </c>
      <c r="C466" s="570" t="s">
        <v>3621</v>
      </c>
      <c r="D466" s="573" t="s">
        <v>750</v>
      </c>
      <c r="E466" s="573" t="s">
        <v>323</v>
      </c>
      <c r="F466" s="630" t="s">
        <v>3540</v>
      </c>
      <c r="G466" s="570" t="s">
        <v>3570</v>
      </c>
      <c r="H466" s="570" t="s">
        <v>3613</v>
      </c>
      <c r="I466" s="629">
        <v>2016</v>
      </c>
      <c r="J466" s="571">
        <v>54</v>
      </c>
      <c r="K466" s="571"/>
      <c r="L466" s="570"/>
    </row>
    <row r="467" spans="1:12" s="133" customFormat="1" ht="38.25" x14ac:dyDescent="0.2">
      <c r="A467" s="573">
        <f t="shared" si="7"/>
        <v>465</v>
      </c>
      <c r="B467" s="573" t="s">
        <v>289</v>
      </c>
      <c r="C467" s="570" t="s">
        <v>3620</v>
      </c>
      <c r="D467" s="573" t="s">
        <v>750</v>
      </c>
      <c r="E467" s="573" t="s">
        <v>323</v>
      </c>
      <c r="F467" s="630" t="s">
        <v>3540</v>
      </c>
      <c r="G467" s="570" t="s">
        <v>3570</v>
      </c>
      <c r="H467" s="570" t="s">
        <v>3619</v>
      </c>
      <c r="I467" s="629">
        <v>2016</v>
      </c>
      <c r="J467" s="571">
        <v>324</v>
      </c>
      <c r="K467" s="571"/>
      <c r="L467" s="570"/>
    </row>
    <row r="468" spans="1:12" s="133" customFormat="1" ht="38.25" x14ac:dyDescent="0.2">
      <c r="A468" s="573">
        <f t="shared" si="7"/>
        <v>466</v>
      </c>
      <c r="B468" s="573" t="s">
        <v>289</v>
      </c>
      <c r="C468" s="570" t="s">
        <v>3618</v>
      </c>
      <c r="D468" s="573" t="s">
        <v>750</v>
      </c>
      <c r="E468" s="573" t="s">
        <v>323</v>
      </c>
      <c r="F468" s="630" t="s">
        <v>3540</v>
      </c>
      <c r="G468" s="570" t="s">
        <v>3570</v>
      </c>
      <c r="H468" s="570" t="s">
        <v>3613</v>
      </c>
      <c r="I468" s="629">
        <v>2016</v>
      </c>
      <c r="J468" s="571">
        <v>54</v>
      </c>
      <c r="K468" s="571"/>
      <c r="L468" s="570"/>
    </row>
    <row r="469" spans="1:12" s="133" customFormat="1" ht="25.5" x14ac:dyDescent="0.2">
      <c r="A469" s="573">
        <f t="shared" si="7"/>
        <v>467</v>
      </c>
      <c r="B469" s="573" t="s">
        <v>289</v>
      </c>
      <c r="C469" s="570" t="s">
        <v>3612</v>
      </c>
      <c r="D469" s="573" t="s">
        <v>750</v>
      </c>
      <c r="E469" s="573" t="s">
        <v>323</v>
      </c>
      <c r="F469" s="630" t="s">
        <v>3540</v>
      </c>
      <c r="G469" s="570" t="s">
        <v>3570</v>
      </c>
      <c r="H469" s="570" t="s">
        <v>3611</v>
      </c>
      <c r="I469" s="631" t="s">
        <v>3617</v>
      </c>
      <c r="J469" s="571">
        <v>350</v>
      </c>
      <c r="K469" s="571"/>
      <c r="L469" s="570"/>
    </row>
    <row r="470" spans="1:12" s="133" customFormat="1" ht="25.5" x14ac:dyDescent="0.2">
      <c r="A470" s="573">
        <f t="shared" si="7"/>
        <v>468</v>
      </c>
      <c r="B470" s="573" t="s">
        <v>289</v>
      </c>
      <c r="C470" s="570" t="s">
        <v>3616</v>
      </c>
      <c r="D470" s="573" t="s">
        <v>750</v>
      </c>
      <c r="E470" s="573" t="s">
        <v>323</v>
      </c>
      <c r="F470" s="630" t="s">
        <v>3540</v>
      </c>
      <c r="G470" s="570" t="s">
        <v>3570</v>
      </c>
      <c r="H470" s="570" t="s">
        <v>3611</v>
      </c>
      <c r="I470" s="631" t="s">
        <v>3615</v>
      </c>
      <c r="J470" s="571">
        <v>35</v>
      </c>
      <c r="K470" s="571"/>
      <c r="L470" s="570"/>
    </row>
    <row r="471" spans="1:12" s="133" customFormat="1" ht="38.25" x14ac:dyDescent="0.2">
      <c r="A471" s="573">
        <f t="shared" si="7"/>
        <v>469</v>
      </c>
      <c r="B471" s="573" t="s">
        <v>289</v>
      </c>
      <c r="C471" s="570" t="s">
        <v>3614</v>
      </c>
      <c r="D471" s="573" t="s">
        <v>750</v>
      </c>
      <c r="E471" s="573" t="s">
        <v>323</v>
      </c>
      <c r="F471" s="630" t="s">
        <v>3540</v>
      </c>
      <c r="G471" s="570" t="s">
        <v>3570</v>
      </c>
      <c r="H471" s="570" t="s">
        <v>3613</v>
      </c>
      <c r="I471" s="629">
        <v>2016</v>
      </c>
      <c r="J471" s="571">
        <v>54</v>
      </c>
      <c r="K471" s="571"/>
      <c r="L471" s="570"/>
    </row>
    <row r="472" spans="1:12" s="133" customFormat="1" ht="25.5" x14ac:dyDescent="0.2">
      <c r="A472" s="573">
        <f t="shared" si="7"/>
        <v>470</v>
      </c>
      <c r="B472" s="573" t="s">
        <v>289</v>
      </c>
      <c r="C472" s="570" t="s">
        <v>3612</v>
      </c>
      <c r="D472" s="573" t="s">
        <v>750</v>
      </c>
      <c r="E472" s="573" t="s">
        <v>323</v>
      </c>
      <c r="F472" s="630" t="s">
        <v>3540</v>
      </c>
      <c r="G472" s="570" t="s">
        <v>3570</v>
      </c>
      <c r="H472" s="570" t="s">
        <v>3611</v>
      </c>
      <c r="I472" s="629">
        <v>2016</v>
      </c>
      <c r="J472" s="571">
        <v>385</v>
      </c>
      <c r="K472" s="571"/>
      <c r="L472" s="570"/>
    </row>
    <row r="473" spans="1:12" s="133" customFormat="1" ht="25.5" x14ac:dyDescent="0.2">
      <c r="A473" s="573">
        <f t="shared" si="7"/>
        <v>471</v>
      </c>
      <c r="B473" s="573" t="s">
        <v>289</v>
      </c>
      <c r="C473" s="570" t="s">
        <v>3612</v>
      </c>
      <c r="D473" s="573" t="s">
        <v>750</v>
      </c>
      <c r="E473" s="573" t="s">
        <v>323</v>
      </c>
      <c r="F473" s="630" t="s">
        <v>3540</v>
      </c>
      <c r="G473" s="570" t="s">
        <v>3570</v>
      </c>
      <c r="H473" s="570" t="s">
        <v>3611</v>
      </c>
      <c r="I473" s="629">
        <v>2016</v>
      </c>
      <c r="J473" s="571">
        <v>35</v>
      </c>
      <c r="K473" s="571"/>
      <c r="L473" s="570"/>
    </row>
    <row r="474" spans="1:12" s="133" customFormat="1" ht="38.25" x14ac:dyDescent="0.2">
      <c r="A474" s="573">
        <f t="shared" si="7"/>
        <v>472</v>
      </c>
      <c r="B474" s="573" t="s">
        <v>289</v>
      </c>
      <c r="C474" s="570" t="s">
        <v>3610</v>
      </c>
      <c r="D474" s="573" t="s">
        <v>750</v>
      </c>
      <c r="E474" s="573" t="s">
        <v>323</v>
      </c>
      <c r="F474" s="630" t="s">
        <v>3540</v>
      </c>
      <c r="G474" s="570" t="s">
        <v>3570</v>
      </c>
      <c r="H474" s="570" t="s">
        <v>3609</v>
      </c>
      <c r="I474" s="629">
        <v>2016</v>
      </c>
      <c r="J474" s="571">
        <v>42</v>
      </c>
      <c r="K474" s="571"/>
      <c r="L474" s="570"/>
    </row>
    <row r="475" spans="1:12" s="133" customFormat="1" ht="38.25" x14ac:dyDescent="0.2">
      <c r="A475" s="573">
        <f t="shared" si="7"/>
        <v>473</v>
      </c>
      <c r="B475" s="573" t="s">
        <v>289</v>
      </c>
      <c r="C475" s="570" t="s">
        <v>3608</v>
      </c>
      <c r="D475" s="573" t="s">
        <v>750</v>
      </c>
      <c r="E475" s="573" t="s">
        <v>323</v>
      </c>
      <c r="F475" s="630" t="s">
        <v>3540</v>
      </c>
      <c r="G475" s="570" t="s">
        <v>3602</v>
      </c>
      <c r="H475" s="570" t="s">
        <v>3601</v>
      </c>
      <c r="I475" s="631" t="s">
        <v>3606</v>
      </c>
      <c r="J475" s="571">
        <v>1032</v>
      </c>
      <c r="K475" s="571"/>
      <c r="L475" s="570"/>
    </row>
    <row r="476" spans="1:12" s="133" customFormat="1" ht="51" x14ac:dyDescent="0.2">
      <c r="A476" s="573">
        <f t="shared" si="7"/>
        <v>474</v>
      </c>
      <c r="B476" s="573" t="s">
        <v>289</v>
      </c>
      <c r="C476" s="570" t="s">
        <v>2145</v>
      </c>
      <c r="D476" s="573" t="s">
        <v>750</v>
      </c>
      <c r="E476" s="573" t="s">
        <v>323</v>
      </c>
      <c r="F476" s="630" t="s">
        <v>3540</v>
      </c>
      <c r="G476" s="570" t="s">
        <v>3602</v>
      </c>
      <c r="H476" s="570" t="s">
        <v>3601</v>
      </c>
      <c r="I476" s="631" t="s">
        <v>3606</v>
      </c>
      <c r="J476" s="571">
        <v>1548</v>
      </c>
      <c r="K476" s="571"/>
      <c r="L476" s="570"/>
    </row>
    <row r="477" spans="1:12" s="133" customFormat="1" ht="51" x14ac:dyDescent="0.2">
      <c r="A477" s="573">
        <f t="shared" si="7"/>
        <v>475</v>
      </c>
      <c r="B477" s="573" t="s">
        <v>289</v>
      </c>
      <c r="C477" s="570" t="s">
        <v>2145</v>
      </c>
      <c r="D477" s="573" t="s">
        <v>750</v>
      </c>
      <c r="E477" s="573" t="s">
        <v>323</v>
      </c>
      <c r="F477" s="630" t="s">
        <v>3540</v>
      </c>
      <c r="G477" s="570" t="s">
        <v>3602</v>
      </c>
      <c r="H477" s="570" t="s">
        <v>3601</v>
      </c>
      <c r="I477" s="631" t="s">
        <v>3606</v>
      </c>
      <c r="J477" s="571">
        <v>258</v>
      </c>
      <c r="K477" s="571"/>
      <c r="L477" s="570"/>
    </row>
    <row r="478" spans="1:12" s="133" customFormat="1" ht="25.5" x14ac:dyDescent="0.2">
      <c r="A478" s="573">
        <f t="shared" si="7"/>
        <v>476</v>
      </c>
      <c r="B478" s="573" t="s">
        <v>289</v>
      </c>
      <c r="C478" s="570" t="s">
        <v>3607</v>
      </c>
      <c r="D478" s="573" t="s">
        <v>750</v>
      </c>
      <c r="E478" s="573" t="s">
        <v>323</v>
      </c>
      <c r="F478" s="630" t="s">
        <v>3540</v>
      </c>
      <c r="G478" s="570" t="s">
        <v>3602</v>
      </c>
      <c r="H478" s="570" t="s">
        <v>3601</v>
      </c>
      <c r="I478" s="631" t="s">
        <v>3606</v>
      </c>
      <c r="J478" s="571">
        <v>516</v>
      </c>
      <c r="K478" s="571"/>
      <c r="L478" s="570"/>
    </row>
    <row r="479" spans="1:12" s="133" customFormat="1" ht="38.25" x14ac:dyDescent="0.2">
      <c r="A479" s="573">
        <f t="shared" si="7"/>
        <v>477</v>
      </c>
      <c r="B479" s="573" t="s">
        <v>289</v>
      </c>
      <c r="C479" s="570" t="s">
        <v>3605</v>
      </c>
      <c r="D479" s="573" t="s">
        <v>750</v>
      </c>
      <c r="E479" s="573" t="s">
        <v>323</v>
      </c>
      <c r="F479" s="630" t="s">
        <v>3540</v>
      </c>
      <c r="G479" s="570" t="s">
        <v>3602</v>
      </c>
      <c r="H479" s="570" t="s">
        <v>3601</v>
      </c>
      <c r="I479" s="631" t="s">
        <v>3604</v>
      </c>
      <c r="J479" s="571">
        <v>516</v>
      </c>
      <c r="K479" s="571"/>
      <c r="L479" s="570"/>
    </row>
    <row r="480" spans="1:12" s="133" customFormat="1" ht="38.25" x14ac:dyDescent="0.2">
      <c r="A480" s="573">
        <f t="shared" si="7"/>
        <v>478</v>
      </c>
      <c r="B480" s="573" t="s">
        <v>289</v>
      </c>
      <c r="C480" s="570" t="s">
        <v>3603</v>
      </c>
      <c r="D480" s="573" t="s">
        <v>750</v>
      </c>
      <c r="E480" s="573" t="s">
        <v>323</v>
      </c>
      <c r="F480" s="630" t="s">
        <v>3540</v>
      </c>
      <c r="G480" s="570" t="s">
        <v>3602</v>
      </c>
      <c r="H480" s="570" t="s">
        <v>3601</v>
      </c>
      <c r="I480" s="631" t="s">
        <v>3600</v>
      </c>
      <c r="J480" s="571">
        <v>258</v>
      </c>
      <c r="K480" s="571"/>
      <c r="L480" s="570"/>
    </row>
    <row r="481" spans="1:12" s="133" customFormat="1" ht="38.25" x14ac:dyDescent="0.2">
      <c r="A481" s="573">
        <f t="shared" si="7"/>
        <v>479</v>
      </c>
      <c r="B481" s="573" t="s">
        <v>289</v>
      </c>
      <c r="C481" s="570" t="s">
        <v>3599</v>
      </c>
      <c r="D481" s="573" t="s">
        <v>750</v>
      </c>
      <c r="E481" s="573" t="s">
        <v>323</v>
      </c>
      <c r="F481" s="630" t="s">
        <v>3540</v>
      </c>
      <c r="G481" s="570" t="s">
        <v>3543</v>
      </c>
      <c r="H481" s="570" t="s">
        <v>3598</v>
      </c>
      <c r="I481" s="629">
        <v>2016</v>
      </c>
      <c r="J481" s="571">
        <v>640</v>
      </c>
      <c r="K481" s="571"/>
      <c r="L481" s="570"/>
    </row>
    <row r="482" spans="1:12" s="133" customFormat="1" ht="38.25" x14ac:dyDescent="0.2">
      <c r="A482" s="573">
        <f t="shared" si="7"/>
        <v>480</v>
      </c>
      <c r="B482" s="573" t="s">
        <v>289</v>
      </c>
      <c r="C482" s="570" t="s">
        <v>3597</v>
      </c>
      <c r="D482" s="573" t="s">
        <v>750</v>
      </c>
      <c r="E482" s="573" t="s">
        <v>323</v>
      </c>
      <c r="F482" s="630" t="s">
        <v>3596</v>
      </c>
      <c r="G482" s="570" t="s">
        <v>3562</v>
      </c>
      <c r="H482" s="570" t="s">
        <v>3595</v>
      </c>
      <c r="I482" s="629">
        <v>2016</v>
      </c>
      <c r="J482" s="571">
        <v>4200</v>
      </c>
      <c r="K482" s="571"/>
      <c r="L482" s="570"/>
    </row>
    <row r="483" spans="1:12" s="133" customFormat="1" ht="38.25" x14ac:dyDescent="0.2">
      <c r="A483" s="573">
        <f t="shared" si="7"/>
        <v>481</v>
      </c>
      <c r="B483" s="573" t="s">
        <v>289</v>
      </c>
      <c r="C483" s="570" t="s">
        <v>2153</v>
      </c>
      <c r="D483" s="573" t="s">
        <v>750</v>
      </c>
      <c r="E483" s="573" t="s">
        <v>323</v>
      </c>
      <c r="F483" s="630" t="s">
        <v>3594</v>
      </c>
      <c r="G483" s="570" t="s">
        <v>3593</v>
      </c>
      <c r="H483" s="570" t="s">
        <v>3592</v>
      </c>
      <c r="I483" s="629">
        <v>2016</v>
      </c>
      <c r="J483" s="571">
        <v>7344</v>
      </c>
      <c r="K483" s="571"/>
      <c r="L483" s="570"/>
    </row>
    <row r="484" spans="1:12" s="133" customFormat="1" ht="51" x14ac:dyDescent="0.2">
      <c r="A484" s="573">
        <f t="shared" si="7"/>
        <v>482</v>
      </c>
      <c r="B484" s="573" t="s">
        <v>289</v>
      </c>
      <c r="C484" s="570" t="s">
        <v>3541</v>
      </c>
      <c r="D484" s="573" t="s">
        <v>750</v>
      </c>
      <c r="E484" s="573" t="s">
        <v>323</v>
      </c>
      <c r="F484" s="630" t="s">
        <v>3591</v>
      </c>
      <c r="G484" s="570" t="s">
        <v>3539</v>
      </c>
      <c r="H484" s="570" t="s">
        <v>3590</v>
      </c>
      <c r="I484" s="629">
        <v>2016</v>
      </c>
      <c r="J484" s="571">
        <v>1008</v>
      </c>
      <c r="K484" s="571"/>
      <c r="L484" s="570"/>
    </row>
    <row r="485" spans="1:12" s="133" customFormat="1" ht="51" x14ac:dyDescent="0.2">
      <c r="A485" s="573">
        <f t="shared" si="7"/>
        <v>483</v>
      </c>
      <c r="B485" s="573" t="s">
        <v>289</v>
      </c>
      <c r="C485" s="570" t="s">
        <v>3541</v>
      </c>
      <c r="D485" s="573" t="s">
        <v>750</v>
      </c>
      <c r="E485" s="573" t="s">
        <v>323</v>
      </c>
      <c r="F485" s="630" t="s">
        <v>3589</v>
      </c>
      <c r="G485" s="570" t="s">
        <v>3539</v>
      </c>
      <c r="H485" s="570" t="s">
        <v>3588</v>
      </c>
      <c r="I485" s="629">
        <v>2016</v>
      </c>
      <c r="J485" s="571">
        <v>672</v>
      </c>
      <c r="K485" s="571"/>
      <c r="L485" s="570"/>
    </row>
    <row r="486" spans="1:12" s="133" customFormat="1" ht="76.5" x14ac:dyDescent="0.2">
      <c r="A486" s="573">
        <f t="shared" si="7"/>
        <v>484</v>
      </c>
      <c r="B486" s="573" t="s">
        <v>289</v>
      </c>
      <c r="C486" s="570" t="s">
        <v>3587</v>
      </c>
      <c r="D486" s="573" t="s">
        <v>750</v>
      </c>
      <c r="E486" s="573" t="s">
        <v>323</v>
      </c>
      <c r="F486" s="630" t="s">
        <v>3586</v>
      </c>
      <c r="G486" s="570" t="s">
        <v>3585</v>
      </c>
      <c r="H486" s="570" t="s">
        <v>3584</v>
      </c>
      <c r="I486" s="629">
        <v>2016</v>
      </c>
      <c r="J486" s="571">
        <v>2682</v>
      </c>
      <c r="K486" s="571"/>
      <c r="L486" s="570"/>
    </row>
    <row r="487" spans="1:12" s="133" customFormat="1" ht="51" x14ac:dyDescent="0.2">
      <c r="A487" s="573">
        <f t="shared" si="7"/>
        <v>485</v>
      </c>
      <c r="B487" s="573" t="s">
        <v>289</v>
      </c>
      <c r="C487" s="570" t="s">
        <v>3541</v>
      </c>
      <c r="D487" s="573" t="s">
        <v>750</v>
      </c>
      <c r="E487" s="573" t="s">
        <v>323</v>
      </c>
      <c r="F487" s="630" t="s">
        <v>3540</v>
      </c>
      <c r="G487" s="570" t="s">
        <v>3539</v>
      </c>
      <c r="H487" s="570" t="s">
        <v>3583</v>
      </c>
      <c r="I487" s="629">
        <v>2016</v>
      </c>
      <c r="J487" s="571">
        <v>2304</v>
      </c>
      <c r="K487" s="571"/>
      <c r="L487" s="570"/>
    </row>
    <row r="488" spans="1:12" s="133" customFormat="1" ht="25.5" x14ac:dyDescent="0.2">
      <c r="A488" s="573">
        <f t="shared" si="7"/>
        <v>486</v>
      </c>
      <c r="B488" s="573" t="s">
        <v>289</v>
      </c>
      <c r="C488" s="570" t="s">
        <v>3582</v>
      </c>
      <c r="D488" s="573" t="s">
        <v>750</v>
      </c>
      <c r="E488" s="573" t="s">
        <v>323</v>
      </c>
      <c r="F488" s="630" t="s">
        <v>3540</v>
      </c>
      <c r="G488" s="570" t="s">
        <v>3570</v>
      </c>
      <c r="H488" s="570" t="s">
        <v>3569</v>
      </c>
      <c r="I488" s="629">
        <v>2016</v>
      </c>
      <c r="J488" s="571">
        <v>2280</v>
      </c>
      <c r="K488" s="571"/>
      <c r="L488" s="570"/>
    </row>
    <row r="489" spans="1:12" s="133" customFormat="1" ht="25.5" x14ac:dyDescent="0.2">
      <c r="A489" s="573">
        <f t="shared" si="7"/>
        <v>487</v>
      </c>
      <c r="B489" s="573" t="s">
        <v>289</v>
      </c>
      <c r="C489" s="570" t="s">
        <v>3574</v>
      </c>
      <c r="D489" s="573" t="s">
        <v>750</v>
      </c>
      <c r="E489" s="573" t="s">
        <v>323</v>
      </c>
      <c r="F489" s="630" t="s">
        <v>3540</v>
      </c>
      <c r="G489" s="570" t="s">
        <v>3570</v>
      </c>
      <c r="H489" s="570" t="s">
        <v>3569</v>
      </c>
      <c r="I489" s="629">
        <v>2016</v>
      </c>
      <c r="J489" s="571">
        <v>480</v>
      </c>
      <c r="K489" s="571"/>
      <c r="L489" s="570"/>
    </row>
    <row r="490" spans="1:12" s="133" customFormat="1" ht="38.25" x14ac:dyDescent="0.2">
      <c r="A490" s="573">
        <f t="shared" si="7"/>
        <v>488</v>
      </c>
      <c r="B490" s="573" t="s">
        <v>289</v>
      </c>
      <c r="C490" s="570" t="s">
        <v>3576</v>
      </c>
      <c r="D490" s="573" t="s">
        <v>750</v>
      </c>
      <c r="E490" s="573" t="s">
        <v>323</v>
      </c>
      <c r="F490" s="630" t="s">
        <v>3540</v>
      </c>
      <c r="G490" s="570" t="s">
        <v>3570</v>
      </c>
      <c r="H490" s="570" t="s">
        <v>3569</v>
      </c>
      <c r="I490" s="629">
        <v>2016</v>
      </c>
      <c r="J490" s="571">
        <v>480</v>
      </c>
      <c r="K490" s="571"/>
      <c r="L490" s="570"/>
    </row>
    <row r="491" spans="1:12" s="133" customFormat="1" ht="25.5" x14ac:dyDescent="0.2">
      <c r="A491" s="573">
        <f t="shared" si="7"/>
        <v>489</v>
      </c>
      <c r="B491" s="573" t="s">
        <v>289</v>
      </c>
      <c r="C491" s="570" t="s">
        <v>3581</v>
      </c>
      <c r="D491" s="573" t="s">
        <v>750</v>
      </c>
      <c r="E491" s="573" t="s">
        <v>323</v>
      </c>
      <c r="F491" s="630" t="s">
        <v>3540</v>
      </c>
      <c r="G491" s="570" t="s">
        <v>3570</v>
      </c>
      <c r="H491" s="570" t="s">
        <v>3569</v>
      </c>
      <c r="I491" s="629">
        <v>2016</v>
      </c>
      <c r="J491" s="571">
        <v>1140</v>
      </c>
      <c r="K491" s="571"/>
      <c r="L491" s="570"/>
    </row>
    <row r="492" spans="1:12" s="133" customFormat="1" ht="25.5" x14ac:dyDescent="0.2">
      <c r="A492" s="573">
        <f t="shared" si="7"/>
        <v>490</v>
      </c>
      <c r="B492" s="573" t="s">
        <v>289</v>
      </c>
      <c r="C492" s="570" t="s">
        <v>3573</v>
      </c>
      <c r="D492" s="573" t="s">
        <v>750</v>
      </c>
      <c r="E492" s="573" t="s">
        <v>323</v>
      </c>
      <c r="F492" s="630" t="s">
        <v>3540</v>
      </c>
      <c r="G492" s="570" t="s">
        <v>3570</v>
      </c>
      <c r="H492" s="570" t="s">
        <v>3569</v>
      </c>
      <c r="I492" s="629">
        <v>2016</v>
      </c>
      <c r="J492" s="571">
        <v>480</v>
      </c>
      <c r="K492" s="571"/>
      <c r="L492" s="570"/>
    </row>
    <row r="493" spans="1:12" s="133" customFormat="1" ht="25.5" x14ac:dyDescent="0.2">
      <c r="A493" s="573">
        <f t="shared" si="7"/>
        <v>491</v>
      </c>
      <c r="B493" s="573" t="s">
        <v>289</v>
      </c>
      <c r="C493" s="570" t="s">
        <v>3577</v>
      </c>
      <c r="D493" s="573" t="s">
        <v>750</v>
      </c>
      <c r="E493" s="573" t="s">
        <v>323</v>
      </c>
      <c r="F493" s="630" t="s">
        <v>3540</v>
      </c>
      <c r="G493" s="570" t="s">
        <v>3570</v>
      </c>
      <c r="H493" s="570" t="s">
        <v>3569</v>
      </c>
      <c r="I493" s="629">
        <v>2016</v>
      </c>
      <c r="J493" s="571">
        <v>480</v>
      </c>
      <c r="K493" s="571"/>
      <c r="L493" s="570"/>
    </row>
    <row r="494" spans="1:12" s="133" customFormat="1" ht="25.5" x14ac:dyDescent="0.2">
      <c r="A494" s="573">
        <f t="shared" si="7"/>
        <v>492</v>
      </c>
      <c r="B494" s="573" t="s">
        <v>289</v>
      </c>
      <c r="C494" s="570" t="s">
        <v>3580</v>
      </c>
      <c r="D494" s="573" t="s">
        <v>750</v>
      </c>
      <c r="E494" s="573" t="s">
        <v>323</v>
      </c>
      <c r="F494" s="630" t="s">
        <v>3540</v>
      </c>
      <c r="G494" s="570" t="s">
        <v>3570</v>
      </c>
      <c r="H494" s="570" t="s">
        <v>3569</v>
      </c>
      <c r="I494" s="629">
        <v>2016</v>
      </c>
      <c r="J494" s="571">
        <v>1140</v>
      </c>
      <c r="K494" s="571"/>
      <c r="L494" s="570"/>
    </row>
    <row r="495" spans="1:12" s="133" customFormat="1" ht="25.5" x14ac:dyDescent="0.2">
      <c r="A495" s="573">
        <f t="shared" si="7"/>
        <v>493</v>
      </c>
      <c r="B495" s="573" t="s">
        <v>289</v>
      </c>
      <c r="C495" s="570" t="s">
        <v>3579</v>
      </c>
      <c r="D495" s="573" t="s">
        <v>750</v>
      </c>
      <c r="E495" s="573" t="s">
        <v>323</v>
      </c>
      <c r="F495" s="630" t="s">
        <v>3540</v>
      </c>
      <c r="G495" s="570" t="s">
        <v>3570</v>
      </c>
      <c r="H495" s="570" t="s">
        <v>3569</v>
      </c>
      <c r="I495" s="629">
        <v>2016</v>
      </c>
      <c r="J495" s="571">
        <v>2280</v>
      </c>
      <c r="K495" s="571"/>
      <c r="L495" s="570"/>
    </row>
    <row r="496" spans="1:12" s="133" customFormat="1" ht="25.5" x14ac:dyDescent="0.2">
      <c r="A496" s="573">
        <f t="shared" si="7"/>
        <v>494</v>
      </c>
      <c r="B496" s="573" t="s">
        <v>289</v>
      </c>
      <c r="C496" s="570" t="s">
        <v>3578</v>
      </c>
      <c r="D496" s="573" t="s">
        <v>750</v>
      </c>
      <c r="E496" s="573" t="s">
        <v>323</v>
      </c>
      <c r="F496" s="630" t="s">
        <v>3540</v>
      </c>
      <c r="G496" s="570" t="s">
        <v>3570</v>
      </c>
      <c r="H496" s="570" t="s">
        <v>3569</v>
      </c>
      <c r="I496" s="629">
        <v>2016</v>
      </c>
      <c r="J496" s="571">
        <v>1140</v>
      </c>
      <c r="K496" s="571"/>
      <c r="L496" s="570"/>
    </row>
    <row r="497" spans="1:12" s="133" customFormat="1" ht="25.5" x14ac:dyDescent="0.2">
      <c r="A497" s="573">
        <f t="shared" si="7"/>
        <v>495</v>
      </c>
      <c r="B497" s="573" t="s">
        <v>289</v>
      </c>
      <c r="C497" s="570" t="s">
        <v>3575</v>
      </c>
      <c r="D497" s="573" t="s">
        <v>750</v>
      </c>
      <c r="E497" s="573" t="s">
        <v>323</v>
      </c>
      <c r="F497" s="630" t="s">
        <v>3540</v>
      </c>
      <c r="G497" s="570" t="s">
        <v>3570</v>
      </c>
      <c r="H497" s="570" t="s">
        <v>3569</v>
      </c>
      <c r="I497" s="629">
        <v>2016</v>
      </c>
      <c r="J497" s="571">
        <v>480</v>
      </c>
      <c r="K497" s="571"/>
      <c r="L497" s="570"/>
    </row>
    <row r="498" spans="1:12" s="133" customFormat="1" ht="25.5" x14ac:dyDescent="0.2">
      <c r="A498" s="573">
        <f t="shared" si="7"/>
        <v>496</v>
      </c>
      <c r="B498" s="573" t="s">
        <v>289</v>
      </c>
      <c r="C498" s="570" t="s">
        <v>3574</v>
      </c>
      <c r="D498" s="573" t="s">
        <v>750</v>
      </c>
      <c r="E498" s="573" t="s">
        <v>323</v>
      </c>
      <c r="F498" s="630" t="s">
        <v>3540</v>
      </c>
      <c r="G498" s="570" t="s">
        <v>3570</v>
      </c>
      <c r="H498" s="570" t="s">
        <v>3569</v>
      </c>
      <c r="I498" s="629">
        <v>2016</v>
      </c>
      <c r="J498" s="571">
        <v>330</v>
      </c>
      <c r="K498" s="571"/>
      <c r="L498" s="570"/>
    </row>
    <row r="499" spans="1:12" s="133" customFormat="1" ht="38.25" x14ac:dyDescent="0.2">
      <c r="A499" s="573">
        <f t="shared" si="7"/>
        <v>497</v>
      </c>
      <c r="B499" s="573" t="s">
        <v>289</v>
      </c>
      <c r="C499" s="570" t="s">
        <v>3576</v>
      </c>
      <c r="D499" s="573" t="s">
        <v>750</v>
      </c>
      <c r="E499" s="573" t="s">
        <v>323</v>
      </c>
      <c r="F499" s="630" t="s">
        <v>3540</v>
      </c>
      <c r="G499" s="570" t="s">
        <v>3570</v>
      </c>
      <c r="H499" s="570" t="s">
        <v>3569</v>
      </c>
      <c r="I499" s="629">
        <v>2016</v>
      </c>
      <c r="J499" s="571">
        <v>330</v>
      </c>
      <c r="K499" s="571"/>
      <c r="L499" s="570"/>
    </row>
    <row r="500" spans="1:12" s="133" customFormat="1" ht="25.5" x14ac:dyDescent="0.2">
      <c r="A500" s="573">
        <f t="shared" si="7"/>
        <v>498</v>
      </c>
      <c r="B500" s="573" t="s">
        <v>289</v>
      </c>
      <c r="C500" s="570" t="s">
        <v>3573</v>
      </c>
      <c r="D500" s="573" t="s">
        <v>750</v>
      </c>
      <c r="E500" s="573" t="s">
        <v>323</v>
      </c>
      <c r="F500" s="630" t="s">
        <v>3540</v>
      </c>
      <c r="G500" s="570" t="s">
        <v>3570</v>
      </c>
      <c r="H500" s="570" t="s">
        <v>3569</v>
      </c>
      <c r="I500" s="629">
        <v>2016</v>
      </c>
      <c r="J500" s="571">
        <v>330</v>
      </c>
      <c r="K500" s="571"/>
      <c r="L500" s="570"/>
    </row>
    <row r="501" spans="1:12" s="133" customFormat="1" ht="25.5" x14ac:dyDescent="0.2">
      <c r="A501" s="573">
        <f t="shared" si="7"/>
        <v>499</v>
      </c>
      <c r="B501" s="573" t="s">
        <v>289</v>
      </c>
      <c r="C501" s="570" t="s">
        <v>3577</v>
      </c>
      <c r="D501" s="573" t="s">
        <v>750</v>
      </c>
      <c r="E501" s="573" t="s">
        <v>323</v>
      </c>
      <c r="F501" s="630" t="s">
        <v>3540</v>
      </c>
      <c r="G501" s="570" t="s">
        <v>3570</v>
      </c>
      <c r="H501" s="570" t="s">
        <v>3569</v>
      </c>
      <c r="I501" s="629">
        <v>2016</v>
      </c>
      <c r="J501" s="571">
        <v>330</v>
      </c>
      <c r="K501" s="571"/>
      <c r="L501" s="570"/>
    </row>
    <row r="502" spans="1:12" s="133" customFormat="1" ht="25.5" x14ac:dyDescent="0.2">
      <c r="A502" s="573">
        <f t="shared" si="7"/>
        <v>500</v>
      </c>
      <c r="B502" s="573" t="s">
        <v>289</v>
      </c>
      <c r="C502" s="570" t="s">
        <v>3575</v>
      </c>
      <c r="D502" s="573" t="s">
        <v>750</v>
      </c>
      <c r="E502" s="573" t="s">
        <v>323</v>
      </c>
      <c r="F502" s="630" t="s">
        <v>3540</v>
      </c>
      <c r="G502" s="570" t="s">
        <v>3570</v>
      </c>
      <c r="H502" s="570" t="s">
        <v>3569</v>
      </c>
      <c r="I502" s="629">
        <v>2016</v>
      </c>
      <c r="J502" s="571">
        <v>330</v>
      </c>
      <c r="K502" s="571"/>
      <c r="L502" s="570"/>
    </row>
    <row r="503" spans="1:12" s="133" customFormat="1" ht="25.5" x14ac:dyDescent="0.2">
      <c r="A503" s="573">
        <f t="shared" si="7"/>
        <v>501</v>
      </c>
      <c r="B503" s="573" t="s">
        <v>289</v>
      </c>
      <c r="C503" s="570" t="s">
        <v>3577</v>
      </c>
      <c r="D503" s="573" t="s">
        <v>750</v>
      </c>
      <c r="E503" s="573" t="s">
        <v>323</v>
      </c>
      <c r="F503" s="630" t="s">
        <v>3540</v>
      </c>
      <c r="G503" s="570" t="s">
        <v>3570</v>
      </c>
      <c r="H503" s="570" t="s">
        <v>3569</v>
      </c>
      <c r="I503" s="629">
        <v>2016</v>
      </c>
      <c r="J503" s="571">
        <v>330</v>
      </c>
      <c r="K503" s="571"/>
      <c r="L503" s="570"/>
    </row>
    <row r="504" spans="1:12" s="133" customFormat="1" ht="38.25" x14ac:dyDescent="0.2">
      <c r="A504" s="573">
        <f t="shared" si="7"/>
        <v>502</v>
      </c>
      <c r="B504" s="573" t="s">
        <v>289</v>
      </c>
      <c r="C504" s="570" t="s">
        <v>3576</v>
      </c>
      <c r="D504" s="573" t="s">
        <v>750</v>
      </c>
      <c r="E504" s="573" t="s">
        <v>323</v>
      </c>
      <c r="F504" s="630" t="s">
        <v>3540</v>
      </c>
      <c r="G504" s="570" t="s">
        <v>3570</v>
      </c>
      <c r="H504" s="570" t="s">
        <v>3569</v>
      </c>
      <c r="I504" s="629">
        <v>2016</v>
      </c>
      <c r="J504" s="571">
        <v>330</v>
      </c>
      <c r="K504" s="571"/>
      <c r="L504" s="570"/>
    </row>
    <row r="505" spans="1:12" s="133" customFormat="1" ht="25.5" x14ac:dyDescent="0.2">
      <c r="A505" s="573">
        <f t="shared" si="7"/>
        <v>503</v>
      </c>
      <c r="B505" s="573" t="s">
        <v>289</v>
      </c>
      <c r="C505" s="570" t="s">
        <v>3575</v>
      </c>
      <c r="D505" s="573" t="s">
        <v>750</v>
      </c>
      <c r="E505" s="573" t="s">
        <v>323</v>
      </c>
      <c r="F505" s="630" t="s">
        <v>3540</v>
      </c>
      <c r="G505" s="570" t="s">
        <v>3570</v>
      </c>
      <c r="H505" s="570" t="s">
        <v>3569</v>
      </c>
      <c r="I505" s="629">
        <v>2016</v>
      </c>
      <c r="J505" s="571">
        <v>330</v>
      </c>
      <c r="K505" s="571"/>
      <c r="L505" s="570"/>
    </row>
    <row r="506" spans="1:12" s="133" customFormat="1" ht="25.5" x14ac:dyDescent="0.2">
      <c r="A506" s="573">
        <f t="shared" si="7"/>
        <v>504</v>
      </c>
      <c r="B506" s="573" t="s">
        <v>289</v>
      </c>
      <c r="C506" s="570" t="s">
        <v>3574</v>
      </c>
      <c r="D506" s="573" t="s">
        <v>750</v>
      </c>
      <c r="E506" s="573" t="s">
        <v>323</v>
      </c>
      <c r="F506" s="630" t="s">
        <v>3540</v>
      </c>
      <c r="G506" s="570" t="s">
        <v>3570</v>
      </c>
      <c r="H506" s="570" t="s">
        <v>3569</v>
      </c>
      <c r="I506" s="629">
        <v>2016</v>
      </c>
      <c r="J506" s="571">
        <v>330</v>
      </c>
      <c r="K506" s="571"/>
      <c r="L506" s="570"/>
    </row>
    <row r="507" spans="1:12" s="133" customFormat="1" ht="25.5" x14ac:dyDescent="0.2">
      <c r="A507" s="573">
        <f t="shared" si="7"/>
        <v>505</v>
      </c>
      <c r="B507" s="573" t="s">
        <v>289</v>
      </c>
      <c r="C507" s="570" t="s">
        <v>3573</v>
      </c>
      <c r="D507" s="573" t="s">
        <v>750</v>
      </c>
      <c r="E507" s="573" t="s">
        <v>323</v>
      </c>
      <c r="F507" s="630" t="s">
        <v>3540</v>
      </c>
      <c r="G507" s="570" t="s">
        <v>3570</v>
      </c>
      <c r="H507" s="570" t="s">
        <v>3569</v>
      </c>
      <c r="I507" s="629">
        <v>2016</v>
      </c>
      <c r="J507" s="571">
        <v>330</v>
      </c>
      <c r="K507" s="571"/>
      <c r="L507" s="570"/>
    </row>
    <row r="508" spans="1:12" s="133" customFormat="1" ht="51" x14ac:dyDescent="0.2">
      <c r="A508" s="573">
        <f t="shared" si="7"/>
        <v>506</v>
      </c>
      <c r="B508" s="573" t="s">
        <v>289</v>
      </c>
      <c r="C508" s="570" t="s">
        <v>3572</v>
      </c>
      <c r="D508" s="573" t="s">
        <v>750</v>
      </c>
      <c r="E508" s="573" t="s">
        <v>323</v>
      </c>
      <c r="F508" s="630" t="s">
        <v>3540</v>
      </c>
      <c r="G508" s="570" t="s">
        <v>3570</v>
      </c>
      <c r="H508" s="570" t="s">
        <v>3569</v>
      </c>
      <c r="I508" s="629">
        <v>2016</v>
      </c>
      <c r="J508" s="571">
        <v>1140</v>
      </c>
      <c r="K508" s="571"/>
      <c r="L508" s="570"/>
    </row>
    <row r="509" spans="1:12" s="133" customFormat="1" ht="25.5" x14ac:dyDescent="0.2">
      <c r="A509" s="573">
        <f t="shared" si="7"/>
        <v>507</v>
      </c>
      <c r="B509" s="573" t="s">
        <v>289</v>
      </c>
      <c r="C509" s="570" t="s">
        <v>3571</v>
      </c>
      <c r="D509" s="573" t="s">
        <v>750</v>
      </c>
      <c r="E509" s="573" t="s">
        <v>323</v>
      </c>
      <c r="F509" s="630" t="s">
        <v>3540</v>
      </c>
      <c r="G509" s="570" t="s">
        <v>3570</v>
      </c>
      <c r="H509" s="570" t="s">
        <v>3569</v>
      </c>
      <c r="I509" s="629">
        <v>2016</v>
      </c>
      <c r="J509" s="571">
        <v>1142.4000000000001</v>
      </c>
      <c r="K509" s="571"/>
      <c r="L509" s="570"/>
    </row>
    <row r="510" spans="1:12" s="133" customFormat="1" ht="51" x14ac:dyDescent="0.2">
      <c r="A510" s="573">
        <f t="shared" si="7"/>
        <v>508</v>
      </c>
      <c r="B510" s="573" t="s">
        <v>289</v>
      </c>
      <c r="C510" s="570" t="s">
        <v>3541</v>
      </c>
      <c r="D510" s="573" t="s">
        <v>750</v>
      </c>
      <c r="E510" s="573" t="s">
        <v>323</v>
      </c>
      <c r="F510" s="630" t="s">
        <v>3568</v>
      </c>
      <c r="G510" s="570" t="s">
        <v>3539</v>
      </c>
      <c r="H510" s="570" t="s">
        <v>3566</v>
      </c>
      <c r="I510" s="629">
        <v>2016</v>
      </c>
      <c r="J510" s="571">
        <v>2592</v>
      </c>
      <c r="K510" s="571"/>
      <c r="L510" s="570"/>
    </row>
    <row r="511" spans="1:12" s="133" customFormat="1" ht="51" x14ac:dyDescent="0.2">
      <c r="A511" s="573">
        <f t="shared" si="7"/>
        <v>509</v>
      </c>
      <c r="B511" s="573" t="s">
        <v>289</v>
      </c>
      <c r="C511" s="570" t="s">
        <v>3541</v>
      </c>
      <c r="D511" s="573" t="s">
        <v>750</v>
      </c>
      <c r="E511" s="573" t="s">
        <v>323</v>
      </c>
      <c r="F511" s="630" t="s">
        <v>3567</v>
      </c>
      <c r="G511" s="570" t="s">
        <v>3539</v>
      </c>
      <c r="H511" s="570" t="s">
        <v>3566</v>
      </c>
      <c r="I511" s="629">
        <v>2016</v>
      </c>
      <c r="J511" s="571">
        <v>1152</v>
      </c>
      <c r="K511" s="571"/>
      <c r="L511" s="570"/>
    </row>
    <row r="512" spans="1:12" s="133" customFormat="1" ht="51" x14ac:dyDescent="0.2">
      <c r="A512" s="573">
        <f t="shared" si="7"/>
        <v>510</v>
      </c>
      <c r="B512" s="573" t="s">
        <v>289</v>
      </c>
      <c r="C512" s="570" t="s">
        <v>3541</v>
      </c>
      <c r="D512" s="573" t="s">
        <v>750</v>
      </c>
      <c r="E512" s="573" t="s">
        <v>323</v>
      </c>
      <c r="F512" s="630" t="s">
        <v>3565</v>
      </c>
      <c r="G512" s="570" t="s">
        <v>3539</v>
      </c>
      <c r="H512" s="570" t="s">
        <v>3564</v>
      </c>
      <c r="I512" s="629">
        <v>2016</v>
      </c>
      <c r="J512" s="571">
        <v>1008</v>
      </c>
      <c r="K512" s="571"/>
      <c r="L512" s="570"/>
    </row>
    <row r="513" spans="1:12" s="133" customFormat="1" ht="25.5" x14ac:dyDescent="0.2">
      <c r="A513" s="573">
        <f t="shared" si="7"/>
        <v>511</v>
      </c>
      <c r="B513" s="573" t="s">
        <v>289</v>
      </c>
      <c r="C513" s="570" t="s">
        <v>3563</v>
      </c>
      <c r="D513" s="573" t="s">
        <v>750</v>
      </c>
      <c r="E513" s="573" t="s">
        <v>323</v>
      </c>
      <c r="F513" s="630">
        <v>4550006833</v>
      </c>
      <c r="G513" s="570" t="s">
        <v>3562</v>
      </c>
      <c r="H513" s="570" t="s">
        <v>3561</v>
      </c>
      <c r="I513" s="629">
        <v>2016</v>
      </c>
      <c r="J513" s="571">
        <v>6600</v>
      </c>
      <c r="K513" s="571"/>
      <c r="L513" s="570"/>
    </row>
    <row r="514" spans="1:12" s="133" customFormat="1" ht="25.5" x14ac:dyDescent="0.2">
      <c r="A514" s="573">
        <f t="shared" si="7"/>
        <v>512</v>
      </c>
      <c r="B514" s="573" t="s">
        <v>289</v>
      </c>
      <c r="C514" s="570" t="s">
        <v>3560</v>
      </c>
      <c r="D514" s="573" t="s">
        <v>750</v>
      </c>
      <c r="E514" s="573" t="s">
        <v>323</v>
      </c>
      <c r="F514" s="630" t="s">
        <v>3540</v>
      </c>
      <c r="G514" s="570" t="s">
        <v>3543</v>
      </c>
      <c r="H514" s="570" t="s">
        <v>3556</v>
      </c>
      <c r="I514" s="629">
        <v>2016</v>
      </c>
      <c r="J514" s="571">
        <v>232</v>
      </c>
      <c r="K514" s="571"/>
      <c r="L514" s="570"/>
    </row>
    <row r="515" spans="1:12" s="133" customFormat="1" ht="25.5" x14ac:dyDescent="0.2">
      <c r="A515" s="573">
        <f t="shared" si="7"/>
        <v>513</v>
      </c>
      <c r="B515" s="573" t="s">
        <v>289</v>
      </c>
      <c r="C515" s="570" t="s">
        <v>3559</v>
      </c>
      <c r="D515" s="573" t="s">
        <v>750</v>
      </c>
      <c r="E515" s="573" t="s">
        <v>323</v>
      </c>
      <c r="F515" s="630" t="s">
        <v>3540</v>
      </c>
      <c r="G515" s="570" t="s">
        <v>3543</v>
      </c>
      <c r="H515" s="570" t="s">
        <v>3556</v>
      </c>
      <c r="I515" s="629">
        <v>2016</v>
      </c>
      <c r="J515" s="571">
        <v>232</v>
      </c>
      <c r="K515" s="571"/>
      <c r="L515" s="570"/>
    </row>
    <row r="516" spans="1:12" s="133" customFormat="1" ht="25.5" x14ac:dyDescent="0.2">
      <c r="A516" s="573">
        <f t="shared" ref="A516:A579" si="8">A515+1</f>
        <v>514</v>
      </c>
      <c r="B516" s="573" t="s">
        <v>289</v>
      </c>
      <c r="C516" s="570" t="s">
        <v>3558</v>
      </c>
      <c r="D516" s="573" t="s">
        <v>750</v>
      </c>
      <c r="E516" s="573" t="s">
        <v>323</v>
      </c>
      <c r="F516" s="630" t="s">
        <v>3540</v>
      </c>
      <c r="G516" s="570" t="s">
        <v>3543</v>
      </c>
      <c r="H516" s="570" t="s">
        <v>3556</v>
      </c>
      <c r="I516" s="629">
        <v>2016</v>
      </c>
      <c r="J516" s="571">
        <v>232</v>
      </c>
      <c r="K516" s="571"/>
      <c r="L516" s="570"/>
    </row>
    <row r="517" spans="1:12" s="133" customFormat="1" ht="51" x14ac:dyDescent="0.2">
      <c r="A517" s="573">
        <f t="shared" si="8"/>
        <v>515</v>
      </c>
      <c r="B517" s="573" t="s">
        <v>289</v>
      </c>
      <c r="C517" s="570" t="s">
        <v>2161</v>
      </c>
      <c r="D517" s="573" t="s">
        <v>750</v>
      </c>
      <c r="E517" s="573" t="s">
        <v>323</v>
      </c>
      <c r="F517" s="630" t="s">
        <v>3557</v>
      </c>
      <c r="G517" s="570" t="s">
        <v>3543</v>
      </c>
      <c r="H517" s="570" t="s">
        <v>3556</v>
      </c>
      <c r="I517" s="629">
        <v>2016</v>
      </c>
      <c r="J517" s="571">
        <v>4640</v>
      </c>
      <c r="K517" s="571"/>
      <c r="L517" s="570"/>
    </row>
    <row r="518" spans="1:12" s="133" customFormat="1" ht="25.5" x14ac:dyDescent="0.2">
      <c r="A518" s="573">
        <f t="shared" si="8"/>
        <v>516</v>
      </c>
      <c r="B518" s="573" t="s">
        <v>289</v>
      </c>
      <c r="C518" s="570" t="s">
        <v>3555</v>
      </c>
      <c r="D518" s="573" t="s">
        <v>750</v>
      </c>
      <c r="E518" s="573" t="s">
        <v>323</v>
      </c>
      <c r="F518" s="630" t="s">
        <v>3540</v>
      </c>
      <c r="G518" s="570" t="s">
        <v>3543</v>
      </c>
      <c r="H518" s="570" t="s">
        <v>3542</v>
      </c>
      <c r="I518" s="629">
        <v>2016</v>
      </c>
      <c r="J518" s="571">
        <v>1100</v>
      </c>
      <c r="K518" s="571"/>
      <c r="L518" s="570"/>
    </row>
    <row r="519" spans="1:12" s="133" customFormat="1" ht="25.5" x14ac:dyDescent="0.2">
      <c r="A519" s="573">
        <f t="shared" si="8"/>
        <v>517</v>
      </c>
      <c r="B519" s="573" t="s">
        <v>289</v>
      </c>
      <c r="C519" s="570" t="s">
        <v>3554</v>
      </c>
      <c r="D519" s="573" t="s">
        <v>750</v>
      </c>
      <c r="E519" s="573" t="s">
        <v>323</v>
      </c>
      <c r="F519" s="630" t="s">
        <v>3540</v>
      </c>
      <c r="G519" s="570" t="s">
        <v>3543</v>
      </c>
      <c r="H519" s="570" t="s">
        <v>3542</v>
      </c>
      <c r="I519" s="629">
        <v>2016</v>
      </c>
      <c r="J519" s="571">
        <v>1100</v>
      </c>
      <c r="K519" s="571"/>
      <c r="L519" s="570"/>
    </row>
    <row r="520" spans="1:12" s="133" customFormat="1" ht="25.5" x14ac:dyDescent="0.2">
      <c r="A520" s="573">
        <f t="shared" si="8"/>
        <v>518</v>
      </c>
      <c r="B520" s="573" t="s">
        <v>289</v>
      </c>
      <c r="C520" s="570" t="s">
        <v>3553</v>
      </c>
      <c r="D520" s="573" t="s">
        <v>750</v>
      </c>
      <c r="E520" s="573" t="s">
        <v>323</v>
      </c>
      <c r="F520" s="630" t="s">
        <v>3540</v>
      </c>
      <c r="G520" s="570" t="s">
        <v>3543</v>
      </c>
      <c r="H520" s="570" t="s">
        <v>3542</v>
      </c>
      <c r="I520" s="629">
        <v>2016</v>
      </c>
      <c r="J520" s="571">
        <v>1100</v>
      </c>
      <c r="K520" s="571"/>
      <c r="L520" s="570"/>
    </row>
    <row r="521" spans="1:12" s="133" customFormat="1" ht="25.5" x14ac:dyDescent="0.2">
      <c r="A521" s="573">
        <f t="shared" si="8"/>
        <v>519</v>
      </c>
      <c r="B521" s="573" t="s">
        <v>289</v>
      </c>
      <c r="C521" s="570" t="s">
        <v>3552</v>
      </c>
      <c r="D521" s="573" t="s">
        <v>750</v>
      </c>
      <c r="E521" s="573" t="s">
        <v>323</v>
      </c>
      <c r="F521" s="630" t="s">
        <v>3540</v>
      </c>
      <c r="G521" s="570" t="s">
        <v>3543</v>
      </c>
      <c r="H521" s="570" t="s">
        <v>3542</v>
      </c>
      <c r="I521" s="629">
        <v>2016</v>
      </c>
      <c r="J521" s="571">
        <v>1100</v>
      </c>
      <c r="K521" s="571"/>
      <c r="L521" s="570"/>
    </row>
    <row r="522" spans="1:12" s="133" customFormat="1" ht="25.5" x14ac:dyDescent="0.2">
      <c r="A522" s="573">
        <f t="shared" si="8"/>
        <v>520</v>
      </c>
      <c r="B522" s="573" t="s">
        <v>289</v>
      </c>
      <c r="C522" s="570" t="s">
        <v>3551</v>
      </c>
      <c r="D522" s="573" t="s">
        <v>750</v>
      </c>
      <c r="E522" s="573" t="s">
        <v>323</v>
      </c>
      <c r="F522" s="630" t="s">
        <v>3540</v>
      </c>
      <c r="G522" s="570" t="s">
        <v>3543</v>
      </c>
      <c r="H522" s="570" t="s">
        <v>3542</v>
      </c>
      <c r="I522" s="629">
        <v>2016</v>
      </c>
      <c r="J522" s="571">
        <v>1100</v>
      </c>
      <c r="K522" s="571"/>
      <c r="L522" s="570"/>
    </row>
    <row r="523" spans="1:12" s="133" customFormat="1" ht="25.5" x14ac:dyDescent="0.2">
      <c r="A523" s="573">
        <f t="shared" si="8"/>
        <v>521</v>
      </c>
      <c r="B523" s="573" t="s">
        <v>289</v>
      </c>
      <c r="C523" s="570" t="s">
        <v>3550</v>
      </c>
      <c r="D523" s="573" t="s">
        <v>750</v>
      </c>
      <c r="E523" s="573" t="s">
        <v>323</v>
      </c>
      <c r="F523" s="630" t="s">
        <v>3540</v>
      </c>
      <c r="G523" s="570" t="s">
        <v>3543</v>
      </c>
      <c r="H523" s="570" t="s">
        <v>3542</v>
      </c>
      <c r="I523" s="629">
        <v>2016</v>
      </c>
      <c r="J523" s="571">
        <v>1100</v>
      </c>
      <c r="K523" s="571"/>
      <c r="L523" s="570"/>
    </row>
    <row r="524" spans="1:12" s="133" customFormat="1" ht="25.5" x14ac:dyDescent="0.2">
      <c r="A524" s="573">
        <f t="shared" si="8"/>
        <v>522</v>
      </c>
      <c r="B524" s="573" t="s">
        <v>289</v>
      </c>
      <c r="C524" s="570" t="s">
        <v>3549</v>
      </c>
      <c r="D524" s="573" t="s">
        <v>750</v>
      </c>
      <c r="E524" s="573" t="s">
        <v>323</v>
      </c>
      <c r="F524" s="630" t="s">
        <v>3540</v>
      </c>
      <c r="G524" s="570" t="s">
        <v>3543</v>
      </c>
      <c r="H524" s="570" t="s">
        <v>3542</v>
      </c>
      <c r="I524" s="629">
        <v>2016</v>
      </c>
      <c r="J524" s="571">
        <v>1100</v>
      </c>
      <c r="K524" s="571"/>
      <c r="L524" s="570"/>
    </row>
    <row r="525" spans="1:12" s="133" customFormat="1" ht="25.5" x14ac:dyDescent="0.2">
      <c r="A525" s="573">
        <f t="shared" si="8"/>
        <v>523</v>
      </c>
      <c r="B525" s="573" t="s">
        <v>289</v>
      </c>
      <c r="C525" s="570" t="s">
        <v>3548</v>
      </c>
      <c r="D525" s="573" t="s">
        <v>750</v>
      </c>
      <c r="E525" s="573" t="s">
        <v>323</v>
      </c>
      <c r="F525" s="630" t="s">
        <v>3540</v>
      </c>
      <c r="G525" s="570" t="s">
        <v>3543</v>
      </c>
      <c r="H525" s="570" t="s">
        <v>3542</v>
      </c>
      <c r="I525" s="629">
        <v>2016</v>
      </c>
      <c r="J525" s="571">
        <v>550</v>
      </c>
      <c r="K525" s="571"/>
      <c r="L525" s="570"/>
    </row>
    <row r="526" spans="1:12" s="133" customFormat="1" ht="25.5" x14ac:dyDescent="0.2">
      <c r="A526" s="573">
        <f t="shared" si="8"/>
        <v>524</v>
      </c>
      <c r="B526" s="573" t="s">
        <v>289</v>
      </c>
      <c r="C526" s="570" t="s">
        <v>3547</v>
      </c>
      <c r="D526" s="573" t="s">
        <v>750</v>
      </c>
      <c r="E526" s="573" t="s">
        <v>323</v>
      </c>
      <c r="F526" s="630" t="s">
        <v>3540</v>
      </c>
      <c r="G526" s="570" t="s">
        <v>3543</v>
      </c>
      <c r="H526" s="570" t="s">
        <v>3542</v>
      </c>
      <c r="I526" s="629">
        <v>2016</v>
      </c>
      <c r="J526" s="571">
        <v>1100</v>
      </c>
      <c r="K526" s="571"/>
      <c r="L526" s="570"/>
    </row>
    <row r="527" spans="1:12" s="133" customFormat="1" ht="25.5" x14ac:dyDescent="0.2">
      <c r="A527" s="573">
        <f t="shared" si="8"/>
        <v>525</v>
      </c>
      <c r="B527" s="573" t="s">
        <v>289</v>
      </c>
      <c r="C527" s="570" t="s">
        <v>3546</v>
      </c>
      <c r="D527" s="573" t="s">
        <v>750</v>
      </c>
      <c r="E527" s="573" t="s">
        <v>323</v>
      </c>
      <c r="F527" s="630" t="s">
        <v>3540</v>
      </c>
      <c r="G527" s="570" t="s">
        <v>3543</v>
      </c>
      <c r="H527" s="570" t="s">
        <v>3542</v>
      </c>
      <c r="I527" s="629">
        <v>2016</v>
      </c>
      <c r="J527" s="571">
        <v>550</v>
      </c>
      <c r="K527" s="571"/>
      <c r="L527" s="570"/>
    </row>
    <row r="528" spans="1:12" s="133" customFormat="1" ht="25.5" x14ac:dyDescent="0.2">
      <c r="A528" s="573">
        <f t="shared" si="8"/>
        <v>526</v>
      </c>
      <c r="B528" s="573" t="s">
        <v>289</v>
      </c>
      <c r="C528" s="570" t="s">
        <v>3545</v>
      </c>
      <c r="D528" s="573" t="s">
        <v>750</v>
      </c>
      <c r="E528" s="573" t="s">
        <v>323</v>
      </c>
      <c r="F528" s="630" t="s">
        <v>3540</v>
      </c>
      <c r="G528" s="570" t="s">
        <v>3543</v>
      </c>
      <c r="H528" s="570" t="s">
        <v>3542</v>
      </c>
      <c r="I528" s="629">
        <v>2016</v>
      </c>
      <c r="J528" s="571">
        <v>1100</v>
      </c>
      <c r="K528" s="571"/>
      <c r="L528" s="570"/>
    </row>
    <row r="529" spans="1:13" s="133" customFormat="1" ht="25.5" x14ac:dyDescent="0.2">
      <c r="A529" s="573">
        <f t="shared" si="8"/>
        <v>527</v>
      </c>
      <c r="B529" s="573" t="s">
        <v>289</v>
      </c>
      <c r="C529" s="570" t="s">
        <v>3544</v>
      </c>
      <c r="D529" s="573" t="s">
        <v>750</v>
      </c>
      <c r="E529" s="573" t="s">
        <v>323</v>
      </c>
      <c r="F529" s="630" t="s">
        <v>3540</v>
      </c>
      <c r="G529" s="570" t="s">
        <v>3543</v>
      </c>
      <c r="H529" s="570" t="s">
        <v>3542</v>
      </c>
      <c r="I529" s="629">
        <v>2016</v>
      </c>
      <c r="J529" s="571">
        <v>1100</v>
      </c>
      <c r="K529" s="571"/>
      <c r="L529" s="570"/>
    </row>
    <row r="530" spans="1:13" s="133" customFormat="1" ht="51" x14ac:dyDescent="0.2">
      <c r="A530" s="573">
        <f t="shared" si="8"/>
        <v>528</v>
      </c>
      <c r="B530" s="573" t="s">
        <v>289</v>
      </c>
      <c r="C530" s="570" t="s">
        <v>3541</v>
      </c>
      <c r="D530" s="573" t="s">
        <v>750</v>
      </c>
      <c r="E530" s="573" t="s">
        <v>323</v>
      </c>
      <c r="F530" s="630" t="s">
        <v>3540</v>
      </c>
      <c r="G530" s="570" t="s">
        <v>3539</v>
      </c>
      <c r="H530" s="570" t="s">
        <v>3538</v>
      </c>
      <c r="I530" s="629">
        <v>2016</v>
      </c>
      <c r="J530" s="571">
        <v>1152</v>
      </c>
      <c r="K530" s="571"/>
      <c r="L530" s="570"/>
    </row>
    <row r="531" spans="1:13" s="133" customFormat="1" ht="25.5" x14ac:dyDescent="0.2">
      <c r="A531" s="566">
        <f t="shared" si="8"/>
        <v>529</v>
      </c>
      <c r="B531" s="566" t="s">
        <v>291</v>
      </c>
      <c r="C531" s="562" t="s">
        <v>3537</v>
      </c>
      <c r="D531" s="566" t="s">
        <v>672</v>
      </c>
      <c r="E531" s="566" t="s">
        <v>323</v>
      </c>
      <c r="F531" s="568" t="s">
        <v>3536</v>
      </c>
      <c r="G531" s="562" t="s">
        <v>3535</v>
      </c>
      <c r="H531" s="562" t="s">
        <v>3534</v>
      </c>
      <c r="I531" s="562" t="s">
        <v>3533</v>
      </c>
      <c r="J531" s="563">
        <v>1710</v>
      </c>
      <c r="K531" s="563"/>
      <c r="L531" s="562"/>
      <c r="M531" s="132"/>
    </row>
    <row r="532" spans="1:13" s="133" customFormat="1" ht="25.5" x14ac:dyDescent="0.2">
      <c r="A532" s="566">
        <f t="shared" si="8"/>
        <v>530</v>
      </c>
      <c r="B532" s="566" t="s">
        <v>291</v>
      </c>
      <c r="C532" s="562" t="s">
        <v>3069</v>
      </c>
      <c r="D532" s="566" t="s">
        <v>672</v>
      </c>
      <c r="E532" s="566" t="s">
        <v>703</v>
      </c>
      <c r="F532" s="565" t="s">
        <v>3532</v>
      </c>
      <c r="G532" s="562" t="s">
        <v>3531</v>
      </c>
      <c r="H532" s="562" t="s">
        <v>3530</v>
      </c>
      <c r="I532" s="628" t="s">
        <v>3529</v>
      </c>
      <c r="J532" s="563">
        <v>10784</v>
      </c>
      <c r="K532" s="563"/>
      <c r="L532" s="562"/>
      <c r="M532" s="132"/>
    </row>
    <row r="533" spans="1:13" s="133" customFormat="1" ht="25.5" x14ac:dyDescent="0.2">
      <c r="A533" s="566">
        <f t="shared" si="8"/>
        <v>531</v>
      </c>
      <c r="B533" s="566" t="s">
        <v>291</v>
      </c>
      <c r="C533" s="562" t="s">
        <v>3528</v>
      </c>
      <c r="D533" s="566" t="s">
        <v>672</v>
      </c>
      <c r="E533" s="566" t="s">
        <v>323</v>
      </c>
      <c r="F533" s="565" t="s">
        <v>3527</v>
      </c>
      <c r="G533" s="562" t="s">
        <v>3526</v>
      </c>
      <c r="H533" s="562" t="s">
        <v>3525</v>
      </c>
      <c r="I533" s="628" t="s">
        <v>3524</v>
      </c>
      <c r="J533" s="563">
        <v>3000</v>
      </c>
      <c r="K533" s="563"/>
      <c r="L533" s="562"/>
      <c r="M533" s="132"/>
    </row>
    <row r="534" spans="1:13" s="133" customFormat="1" ht="25.5" x14ac:dyDescent="0.2">
      <c r="A534" s="566">
        <f t="shared" si="8"/>
        <v>532</v>
      </c>
      <c r="B534" s="566" t="s">
        <v>291</v>
      </c>
      <c r="C534" s="562" t="s">
        <v>709</v>
      </c>
      <c r="D534" s="566" t="s">
        <v>672</v>
      </c>
      <c r="E534" s="566" t="s">
        <v>323</v>
      </c>
      <c r="F534" s="565" t="s">
        <v>3523</v>
      </c>
      <c r="G534" s="562" t="s">
        <v>1961</v>
      </c>
      <c r="H534" s="562" t="s">
        <v>3522</v>
      </c>
      <c r="I534" s="628" t="s">
        <v>1802</v>
      </c>
      <c r="J534" s="563">
        <v>3900</v>
      </c>
      <c r="K534" s="563"/>
      <c r="L534" s="562"/>
      <c r="M534" s="132"/>
    </row>
    <row r="535" spans="1:13" s="133" customFormat="1" ht="25.5" x14ac:dyDescent="0.2">
      <c r="A535" s="566">
        <f t="shared" si="8"/>
        <v>533</v>
      </c>
      <c r="B535" s="566" t="s">
        <v>291</v>
      </c>
      <c r="C535" s="562" t="s">
        <v>709</v>
      </c>
      <c r="D535" s="566" t="s">
        <v>672</v>
      </c>
      <c r="E535" s="566" t="s">
        <v>323</v>
      </c>
      <c r="F535" s="565" t="s">
        <v>3521</v>
      </c>
      <c r="G535" s="562" t="s">
        <v>1958</v>
      </c>
      <c r="H535" s="562" t="s">
        <v>3520</v>
      </c>
      <c r="I535" s="628" t="s">
        <v>3517</v>
      </c>
      <c r="J535" s="563">
        <v>1500</v>
      </c>
      <c r="K535" s="563"/>
      <c r="L535" s="562"/>
      <c r="M535" s="132"/>
    </row>
    <row r="536" spans="1:13" s="133" customFormat="1" ht="25.5" x14ac:dyDescent="0.2">
      <c r="A536" s="566">
        <f t="shared" si="8"/>
        <v>534</v>
      </c>
      <c r="B536" s="566" t="s">
        <v>291</v>
      </c>
      <c r="C536" s="562" t="s">
        <v>709</v>
      </c>
      <c r="D536" s="566" t="s">
        <v>672</v>
      </c>
      <c r="E536" s="566" t="s">
        <v>323</v>
      </c>
      <c r="F536" s="565" t="s">
        <v>3519</v>
      </c>
      <c r="G536" s="562" t="s">
        <v>694</v>
      </c>
      <c r="H536" s="562" t="s">
        <v>3518</v>
      </c>
      <c r="I536" s="628" t="s">
        <v>3517</v>
      </c>
      <c r="J536" s="563">
        <v>1500</v>
      </c>
      <c r="K536" s="563"/>
      <c r="L536" s="562"/>
      <c r="M536" s="132"/>
    </row>
    <row r="537" spans="1:13" s="133" customFormat="1" ht="38.25" x14ac:dyDescent="0.2">
      <c r="A537" s="566">
        <f t="shared" si="8"/>
        <v>535</v>
      </c>
      <c r="B537" s="566" t="s">
        <v>291</v>
      </c>
      <c r="C537" s="562" t="s">
        <v>709</v>
      </c>
      <c r="D537" s="566" t="s">
        <v>672</v>
      </c>
      <c r="E537" s="566" t="s">
        <v>323</v>
      </c>
      <c r="F537" s="565" t="s">
        <v>3516</v>
      </c>
      <c r="G537" s="562" t="s">
        <v>1891</v>
      </c>
      <c r="H537" s="562" t="s">
        <v>3515</v>
      </c>
      <c r="I537" s="628" t="s">
        <v>1802</v>
      </c>
      <c r="J537" s="563">
        <v>2647</v>
      </c>
      <c r="K537" s="563"/>
      <c r="L537" s="562"/>
      <c r="M537" s="132"/>
    </row>
    <row r="538" spans="1:13" s="133" customFormat="1" ht="51" x14ac:dyDescent="0.2">
      <c r="A538" s="566">
        <f t="shared" si="8"/>
        <v>536</v>
      </c>
      <c r="B538" s="566" t="s">
        <v>291</v>
      </c>
      <c r="C538" s="562" t="s">
        <v>3514</v>
      </c>
      <c r="D538" s="566" t="s">
        <v>672</v>
      </c>
      <c r="E538" s="566" t="s">
        <v>703</v>
      </c>
      <c r="F538" s="565">
        <v>11520068</v>
      </c>
      <c r="G538" s="562" t="s">
        <v>1912</v>
      </c>
      <c r="H538" s="562" t="s">
        <v>3513</v>
      </c>
      <c r="I538" s="628" t="s">
        <v>3512</v>
      </c>
      <c r="J538" s="563">
        <v>280</v>
      </c>
      <c r="K538" s="563"/>
      <c r="L538" s="562"/>
      <c r="M538" s="132"/>
    </row>
    <row r="539" spans="1:13" s="133" customFormat="1" ht="25.5" x14ac:dyDescent="0.2">
      <c r="A539" s="566">
        <f t="shared" si="8"/>
        <v>537</v>
      </c>
      <c r="B539" s="566" t="s">
        <v>291</v>
      </c>
      <c r="C539" s="562" t="s">
        <v>3511</v>
      </c>
      <c r="D539" s="566" t="s">
        <v>672</v>
      </c>
      <c r="E539" s="566" t="s">
        <v>323</v>
      </c>
      <c r="F539" s="565" t="s">
        <v>3510</v>
      </c>
      <c r="G539" s="562" t="s">
        <v>3509</v>
      </c>
      <c r="H539" s="562" t="s">
        <v>3508</v>
      </c>
      <c r="I539" s="628" t="s">
        <v>3507</v>
      </c>
      <c r="J539" s="563">
        <v>4155</v>
      </c>
      <c r="K539" s="563"/>
      <c r="L539" s="562"/>
      <c r="M539" s="132"/>
    </row>
    <row r="540" spans="1:13" s="133" customFormat="1" ht="25.5" x14ac:dyDescent="0.2">
      <c r="A540" s="566">
        <f t="shared" si="8"/>
        <v>538</v>
      </c>
      <c r="B540" s="566" t="s">
        <v>291</v>
      </c>
      <c r="C540" s="562" t="s">
        <v>3503</v>
      </c>
      <c r="D540" s="566" t="s">
        <v>672</v>
      </c>
      <c r="E540" s="566" t="s">
        <v>323</v>
      </c>
      <c r="F540" s="565" t="s">
        <v>3506</v>
      </c>
      <c r="G540" s="562" t="s">
        <v>2115</v>
      </c>
      <c r="H540" s="562" t="s">
        <v>3505</v>
      </c>
      <c r="I540" s="628" t="s">
        <v>3504</v>
      </c>
      <c r="J540" s="563">
        <v>111558.54</v>
      </c>
      <c r="K540" s="563"/>
      <c r="L540" s="562"/>
      <c r="M540" s="132"/>
    </row>
    <row r="541" spans="1:13" s="133" customFormat="1" ht="25.5" x14ac:dyDescent="0.2">
      <c r="A541" s="566">
        <f t="shared" si="8"/>
        <v>539</v>
      </c>
      <c r="B541" s="566" t="s">
        <v>291</v>
      </c>
      <c r="C541" s="562" t="s">
        <v>3503</v>
      </c>
      <c r="D541" s="566" t="s">
        <v>672</v>
      </c>
      <c r="E541" s="566" t="s">
        <v>323</v>
      </c>
      <c r="F541" s="565" t="s">
        <v>3502</v>
      </c>
      <c r="G541" s="562" t="s">
        <v>2115</v>
      </c>
      <c r="H541" s="562" t="s">
        <v>3501</v>
      </c>
      <c r="I541" s="628" t="s">
        <v>3500</v>
      </c>
      <c r="J541" s="563">
        <v>110000</v>
      </c>
      <c r="K541" s="563"/>
      <c r="L541" s="562"/>
      <c r="M541" s="132"/>
    </row>
    <row r="542" spans="1:13" s="133" customFormat="1" ht="38.25" x14ac:dyDescent="0.2">
      <c r="A542" s="566">
        <f t="shared" si="8"/>
        <v>540</v>
      </c>
      <c r="B542" s="566" t="s">
        <v>291</v>
      </c>
      <c r="C542" s="562" t="s">
        <v>2277</v>
      </c>
      <c r="D542" s="566" t="s">
        <v>672</v>
      </c>
      <c r="E542" s="566" t="s">
        <v>703</v>
      </c>
      <c r="F542" s="565" t="s">
        <v>3499</v>
      </c>
      <c r="G542" s="562" t="s">
        <v>1991</v>
      </c>
      <c r="H542" s="562" t="s">
        <v>3498</v>
      </c>
      <c r="I542" s="628" t="s">
        <v>3497</v>
      </c>
      <c r="J542" s="563">
        <v>97694.34</v>
      </c>
      <c r="K542" s="563"/>
      <c r="L542" s="562"/>
      <c r="M542" s="132"/>
    </row>
    <row r="543" spans="1:13" s="133" customFormat="1" ht="25.5" x14ac:dyDescent="0.2">
      <c r="A543" s="566">
        <f t="shared" si="8"/>
        <v>541</v>
      </c>
      <c r="B543" s="566" t="s">
        <v>291</v>
      </c>
      <c r="C543" s="562" t="s">
        <v>3496</v>
      </c>
      <c r="D543" s="566" t="s">
        <v>672</v>
      </c>
      <c r="E543" s="566" t="s">
        <v>703</v>
      </c>
      <c r="F543" s="565" t="s">
        <v>3495</v>
      </c>
      <c r="G543" s="562" t="s">
        <v>1877</v>
      </c>
      <c r="H543" s="562" t="s">
        <v>3494</v>
      </c>
      <c r="I543" s="628" t="s">
        <v>2010</v>
      </c>
      <c r="J543" s="563">
        <v>3515</v>
      </c>
      <c r="K543" s="563"/>
      <c r="L543" s="562"/>
      <c r="M543" s="132"/>
    </row>
    <row r="544" spans="1:13" s="133" customFormat="1" ht="25.5" x14ac:dyDescent="0.2">
      <c r="A544" s="566">
        <f t="shared" si="8"/>
        <v>542</v>
      </c>
      <c r="B544" s="566" t="s">
        <v>291</v>
      </c>
      <c r="C544" s="562" t="s">
        <v>3493</v>
      </c>
      <c r="D544" s="566" t="s">
        <v>750</v>
      </c>
      <c r="E544" s="566" t="s">
        <v>323</v>
      </c>
      <c r="F544" s="565" t="s">
        <v>3492</v>
      </c>
      <c r="G544" s="562" t="s">
        <v>1779</v>
      </c>
      <c r="H544" s="562" t="s">
        <v>3491</v>
      </c>
      <c r="I544" s="628" t="s">
        <v>3490</v>
      </c>
      <c r="J544" s="563">
        <v>4000</v>
      </c>
      <c r="K544" s="563"/>
      <c r="L544" s="562"/>
      <c r="M544" s="132"/>
    </row>
    <row r="545" spans="1:13" s="133" customFormat="1" ht="51" x14ac:dyDescent="0.2">
      <c r="A545" s="566">
        <f t="shared" si="8"/>
        <v>543</v>
      </c>
      <c r="B545" s="566" t="s">
        <v>291</v>
      </c>
      <c r="C545" s="562" t="s">
        <v>3489</v>
      </c>
      <c r="D545" s="566" t="s">
        <v>750</v>
      </c>
      <c r="E545" s="566" t="s">
        <v>703</v>
      </c>
      <c r="F545" s="565" t="s">
        <v>3488</v>
      </c>
      <c r="G545" s="562" t="s">
        <v>3487</v>
      </c>
      <c r="H545" s="562" t="s">
        <v>3486</v>
      </c>
      <c r="I545" s="628" t="s">
        <v>3485</v>
      </c>
      <c r="J545" s="563">
        <v>35000</v>
      </c>
      <c r="K545" s="563"/>
      <c r="L545" s="562"/>
      <c r="M545" s="132"/>
    </row>
    <row r="546" spans="1:13" s="133" customFormat="1" ht="25.5" x14ac:dyDescent="0.2">
      <c r="A546" s="566">
        <f t="shared" si="8"/>
        <v>544</v>
      </c>
      <c r="B546" s="566" t="s">
        <v>291</v>
      </c>
      <c r="C546" s="562" t="s">
        <v>3471</v>
      </c>
      <c r="D546" s="566" t="s">
        <v>750</v>
      </c>
      <c r="E546" s="566" t="s">
        <v>323</v>
      </c>
      <c r="F546" s="565" t="s">
        <v>3484</v>
      </c>
      <c r="G546" s="562" t="s">
        <v>3469</v>
      </c>
      <c r="H546" s="562" t="s">
        <v>3483</v>
      </c>
      <c r="I546" s="628" t="s">
        <v>3482</v>
      </c>
      <c r="J546" s="563">
        <v>1400</v>
      </c>
      <c r="K546" s="563"/>
      <c r="L546" s="562"/>
      <c r="M546" s="132"/>
    </row>
    <row r="547" spans="1:13" s="133" customFormat="1" ht="38.25" x14ac:dyDescent="0.2">
      <c r="A547" s="566">
        <f t="shared" si="8"/>
        <v>545</v>
      </c>
      <c r="B547" s="566" t="s">
        <v>291</v>
      </c>
      <c r="C547" s="562" t="s">
        <v>3369</v>
      </c>
      <c r="D547" s="566" t="s">
        <v>750</v>
      </c>
      <c r="E547" s="566" t="s">
        <v>323</v>
      </c>
      <c r="F547" s="565" t="s">
        <v>3481</v>
      </c>
      <c r="G547" s="562" t="s">
        <v>3322</v>
      </c>
      <c r="H547" s="562" t="s">
        <v>3480</v>
      </c>
      <c r="I547" s="628" t="s">
        <v>3479</v>
      </c>
      <c r="J547" s="563">
        <v>1660</v>
      </c>
      <c r="K547" s="563"/>
      <c r="L547" s="562"/>
      <c r="M547" s="132"/>
    </row>
    <row r="548" spans="1:13" s="133" customFormat="1" ht="25.5" x14ac:dyDescent="0.2">
      <c r="A548" s="566">
        <f t="shared" si="8"/>
        <v>546</v>
      </c>
      <c r="B548" s="566" t="s">
        <v>291</v>
      </c>
      <c r="C548" s="562" t="s">
        <v>3361</v>
      </c>
      <c r="D548" s="566" t="s">
        <v>750</v>
      </c>
      <c r="E548" s="566" t="s">
        <v>323</v>
      </c>
      <c r="F548" s="565" t="s">
        <v>3478</v>
      </c>
      <c r="G548" s="562" t="s">
        <v>3477</v>
      </c>
      <c r="H548" s="562" t="s">
        <v>3476</v>
      </c>
      <c r="I548" s="628" t="s">
        <v>3475</v>
      </c>
      <c r="J548" s="563"/>
      <c r="K548" s="563"/>
      <c r="L548" s="562"/>
      <c r="M548" s="132"/>
    </row>
    <row r="549" spans="1:13" s="133" customFormat="1" ht="25.5" x14ac:dyDescent="0.2">
      <c r="A549" s="566">
        <f t="shared" si="8"/>
        <v>547</v>
      </c>
      <c r="B549" s="566" t="s">
        <v>291</v>
      </c>
      <c r="C549" s="562" t="s">
        <v>3374</v>
      </c>
      <c r="D549" s="566" t="s">
        <v>750</v>
      </c>
      <c r="E549" s="566" t="s">
        <v>323</v>
      </c>
      <c r="F549" s="565" t="s">
        <v>3474</v>
      </c>
      <c r="G549" s="562" t="s">
        <v>3473</v>
      </c>
      <c r="H549" s="562" t="s">
        <v>3371</v>
      </c>
      <c r="I549" s="628" t="s">
        <v>3472</v>
      </c>
      <c r="J549" s="563">
        <v>1080</v>
      </c>
      <c r="K549" s="563"/>
      <c r="L549" s="562"/>
      <c r="M549" s="132"/>
    </row>
    <row r="550" spans="1:13" s="133" customFormat="1" ht="25.5" x14ac:dyDescent="0.2">
      <c r="A550" s="566">
        <f t="shared" si="8"/>
        <v>548</v>
      </c>
      <c r="B550" s="566" t="s">
        <v>291</v>
      </c>
      <c r="C550" s="562" t="s">
        <v>3471</v>
      </c>
      <c r="D550" s="566" t="s">
        <v>750</v>
      </c>
      <c r="E550" s="566" t="s">
        <v>323</v>
      </c>
      <c r="F550" s="565" t="s">
        <v>3470</v>
      </c>
      <c r="G550" s="562" t="s">
        <v>3469</v>
      </c>
      <c r="H550" s="562" t="s">
        <v>3468</v>
      </c>
      <c r="I550" s="628" t="s">
        <v>3467</v>
      </c>
      <c r="J550" s="563"/>
      <c r="K550" s="563"/>
      <c r="L550" s="562"/>
      <c r="M550" s="132"/>
    </row>
    <row r="551" spans="1:13" s="133" customFormat="1" ht="51" x14ac:dyDescent="0.2">
      <c r="A551" s="566">
        <f t="shared" si="8"/>
        <v>549</v>
      </c>
      <c r="B551" s="566" t="s">
        <v>291</v>
      </c>
      <c r="C551" s="562" t="s">
        <v>3466</v>
      </c>
      <c r="D551" s="566" t="s">
        <v>750</v>
      </c>
      <c r="E551" s="566" t="s">
        <v>323</v>
      </c>
      <c r="F551" s="565" t="s">
        <v>3465</v>
      </c>
      <c r="G551" s="562" t="s">
        <v>3464</v>
      </c>
      <c r="H551" s="562" t="s">
        <v>3463</v>
      </c>
      <c r="I551" s="628" t="s">
        <v>3462</v>
      </c>
      <c r="J551" s="563">
        <v>833</v>
      </c>
      <c r="K551" s="563"/>
      <c r="L551" s="562"/>
      <c r="M551" s="132"/>
    </row>
    <row r="552" spans="1:13" s="133" customFormat="1" ht="51" x14ac:dyDescent="0.2">
      <c r="A552" s="566">
        <f t="shared" si="8"/>
        <v>550</v>
      </c>
      <c r="B552" s="566" t="s">
        <v>291</v>
      </c>
      <c r="C552" s="562" t="s">
        <v>3411</v>
      </c>
      <c r="D552" s="566" t="s">
        <v>750</v>
      </c>
      <c r="E552" s="566" t="s">
        <v>323</v>
      </c>
      <c r="F552" s="565" t="s">
        <v>3461</v>
      </c>
      <c r="G552" s="562" t="s">
        <v>3440</v>
      </c>
      <c r="H552" s="562" t="s">
        <v>3460</v>
      </c>
      <c r="I552" s="628" t="s">
        <v>3459</v>
      </c>
      <c r="J552" s="563">
        <v>2500</v>
      </c>
      <c r="K552" s="563"/>
      <c r="L552" s="562"/>
      <c r="M552" s="132"/>
    </row>
    <row r="553" spans="1:13" s="133" customFormat="1" ht="38.25" x14ac:dyDescent="0.2">
      <c r="A553" s="566">
        <f t="shared" si="8"/>
        <v>551</v>
      </c>
      <c r="B553" s="566" t="s">
        <v>291</v>
      </c>
      <c r="C553" s="562" t="s">
        <v>3458</v>
      </c>
      <c r="D553" s="566" t="s">
        <v>750</v>
      </c>
      <c r="E553" s="566" t="s">
        <v>323</v>
      </c>
      <c r="F553" s="565" t="s">
        <v>3457</v>
      </c>
      <c r="G553" s="562" t="s">
        <v>3456</v>
      </c>
      <c r="H553" s="562" t="s">
        <v>3455</v>
      </c>
      <c r="I553" s="628" t="s">
        <v>3454</v>
      </c>
      <c r="J553" s="563">
        <v>663</v>
      </c>
      <c r="K553" s="563"/>
      <c r="L553" s="562"/>
      <c r="M553" s="132"/>
    </row>
    <row r="554" spans="1:13" s="133" customFormat="1" ht="38.25" x14ac:dyDescent="0.2">
      <c r="A554" s="566">
        <f t="shared" si="8"/>
        <v>552</v>
      </c>
      <c r="B554" s="566" t="s">
        <v>291</v>
      </c>
      <c r="C554" s="562" t="s">
        <v>3452</v>
      </c>
      <c r="D554" s="566" t="s">
        <v>750</v>
      </c>
      <c r="E554" s="566" t="s">
        <v>323</v>
      </c>
      <c r="F554" s="565" t="s">
        <v>3453</v>
      </c>
      <c r="G554" s="562" t="s">
        <v>3450</v>
      </c>
      <c r="H554" s="562" t="s">
        <v>3449</v>
      </c>
      <c r="I554" s="628" t="s">
        <v>1799</v>
      </c>
      <c r="J554" s="563">
        <v>175</v>
      </c>
      <c r="K554" s="563"/>
      <c r="L554" s="562"/>
      <c r="M554" s="132"/>
    </row>
    <row r="555" spans="1:13" s="133" customFormat="1" ht="38.25" x14ac:dyDescent="0.2">
      <c r="A555" s="566">
        <f t="shared" si="8"/>
        <v>553</v>
      </c>
      <c r="B555" s="566" t="s">
        <v>291</v>
      </c>
      <c r="C555" s="562" t="s">
        <v>3452</v>
      </c>
      <c r="D555" s="566" t="s">
        <v>750</v>
      </c>
      <c r="E555" s="566" t="s">
        <v>323</v>
      </c>
      <c r="F555" s="565" t="s">
        <v>3451</v>
      </c>
      <c r="G555" s="562" t="s">
        <v>3450</v>
      </c>
      <c r="H555" s="562" t="s">
        <v>3449</v>
      </c>
      <c r="I555" s="628" t="s">
        <v>1799</v>
      </c>
      <c r="J555" s="563">
        <v>200</v>
      </c>
      <c r="K555" s="563"/>
      <c r="L555" s="562"/>
      <c r="M555" s="132"/>
    </row>
    <row r="556" spans="1:13" s="133" customFormat="1" ht="38.25" x14ac:dyDescent="0.2">
      <c r="A556" s="566">
        <f t="shared" si="8"/>
        <v>554</v>
      </c>
      <c r="B556" s="566" t="s">
        <v>291</v>
      </c>
      <c r="C556" s="562" t="s">
        <v>3356</v>
      </c>
      <c r="D556" s="566" t="s">
        <v>750</v>
      </c>
      <c r="E556" s="566" t="s">
        <v>323</v>
      </c>
      <c r="F556" s="565" t="s">
        <v>3448</v>
      </c>
      <c r="G556" s="562" t="s">
        <v>3322</v>
      </c>
      <c r="H556" s="562" t="s">
        <v>3321</v>
      </c>
      <c r="I556" s="628" t="s">
        <v>3447</v>
      </c>
      <c r="J556" s="563">
        <v>1600</v>
      </c>
      <c r="K556" s="563"/>
      <c r="L556" s="562"/>
      <c r="M556" s="132"/>
    </row>
    <row r="557" spans="1:13" s="133" customFormat="1" ht="38.25" x14ac:dyDescent="0.2">
      <c r="A557" s="566">
        <f t="shared" si="8"/>
        <v>555</v>
      </c>
      <c r="B557" s="566" t="s">
        <v>291</v>
      </c>
      <c r="C557" s="562" t="s">
        <v>3446</v>
      </c>
      <c r="D557" s="566" t="s">
        <v>750</v>
      </c>
      <c r="E557" s="566" t="s">
        <v>323</v>
      </c>
      <c r="F557" s="565" t="s">
        <v>3445</v>
      </c>
      <c r="G557" s="562" t="s">
        <v>3444</v>
      </c>
      <c r="H557" s="562" t="s">
        <v>3443</v>
      </c>
      <c r="I557" s="628" t="s">
        <v>3442</v>
      </c>
      <c r="J557" s="563">
        <v>1679.92</v>
      </c>
      <c r="K557" s="563"/>
      <c r="L557" s="562"/>
      <c r="M557" s="132"/>
    </row>
    <row r="558" spans="1:13" s="133" customFormat="1" ht="51" x14ac:dyDescent="0.2">
      <c r="A558" s="566">
        <f t="shared" si="8"/>
        <v>556</v>
      </c>
      <c r="B558" s="566" t="s">
        <v>291</v>
      </c>
      <c r="C558" s="562" t="s">
        <v>3411</v>
      </c>
      <c r="D558" s="566" t="s">
        <v>750</v>
      </c>
      <c r="E558" s="566" t="s">
        <v>323</v>
      </c>
      <c r="F558" s="565" t="s">
        <v>3441</v>
      </c>
      <c r="G558" s="562" t="s">
        <v>3440</v>
      </c>
      <c r="H558" s="562" t="s">
        <v>3439</v>
      </c>
      <c r="I558" s="628" t="s">
        <v>3438</v>
      </c>
      <c r="J558" s="563">
        <v>1200</v>
      </c>
      <c r="K558" s="563"/>
      <c r="L558" s="562"/>
      <c r="M558" s="132"/>
    </row>
    <row r="559" spans="1:13" s="133" customFormat="1" ht="38.25" x14ac:dyDescent="0.2">
      <c r="A559" s="566">
        <f t="shared" si="8"/>
        <v>557</v>
      </c>
      <c r="B559" s="566" t="s">
        <v>291</v>
      </c>
      <c r="C559" s="562" t="s">
        <v>1781</v>
      </c>
      <c r="D559" s="566" t="s">
        <v>750</v>
      </c>
      <c r="E559" s="566" t="s">
        <v>323</v>
      </c>
      <c r="F559" s="565" t="s">
        <v>3437</v>
      </c>
      <c r="G559" s="562" t="s">
        <v>3436</v>
      </c>
      <c r="H559" s="562" t="s">
        <v>3435</v>
      </c>
      <c r="I559" s="628" t="s">
        <v>3434</v>
      </c>
      <c r="J559" s="563">
        <v>0</v>
      </c>
      <c r="K559" s="563"/>
      <c r="L559" s="562"/>
      <c r="M559" s="132"/>
    </row>
    <row r="560" spans="1:13" s="133" customFormat="1" ht="38.25" x14ac:dyDescent="0.2">
      <c r="A560" s="566">
        <f t="shared" si="8"/>
        <v>558</v>
      </c>
      <c r="B560" s="566" t="s">
        <v>291</v>
      </c>
      <c r="C560" s="562" t="s">
        <v>3433</v>
      </c>
      <c r="D560" s="566" t="s">
        <v>750</v>
      </c>
      <c r="E560" s="566" t="s">
        <v>323</v>
      </c>
      <c r="F560" s="565" t="s">
        <v>3432</v>
      </c>
      <c r="G560" s="562" t="s">
        <v>3431</v>
      </c>
      <c r="H560" s="562" t="s">
        <v>3430</v>
      </c>
      <c r="I560" s="628" t="s">
        <v>3429</v>
      </c>
      <c r="J560" s="563">
        <v>400</v>
      </c>
      <c r="K560" s="563"/>
      <c r="L560" s="562"/>
      <c r="M560" s="132"/>
    </row>
    <row r="561" spans="1:13" s="133" customFormat="1" ht="51" x14ac:dyDescent="0.2">
      <c r="A561" s="566">
        <f t="shared" si="8"/>
        <v>559</v>
      </c>
      <c r="B561" s="566" t="s">
        <v>291</v>
      </c>
      <c r="C561" s="562" t="s">
        <v>3411</v>
      </c>
      <c r="D561" s="566" t="s">
        <v>750</v>
      </c>
      <c r="E561" s="566" t="s">
        <v>323</v>
      </c>
      <c r="F561" s="565" t="s">
        <v>3428</v>
      </c>
      <c r="G561" s="562" t="s">
        <v>3409</v>
      </c>
      <c r="H561" s="562" t="s">
        <v>3408</v>
      </c>
      <c r="I561" s="628" t="s">
        <v>3427</v>
      </c>
      <c r="J561" s="563">
        <v>2500</v>
      </c>
      <c r="K561" s="563"/>
      <c r="L561" s="562"/>
      <c r="M561" s="132"/>
    </row>
    <row r="562" spans="1:13" s="133" customFormat="1" ht="25.5" x14ac:dyDescent="0.2">
      <c r="A562" s="566">
        <f t="shared" si="8"/>
        <v>560</v>
      </c>
      <c r="B562" s="566" t="s">
        <v>291</v>
      </c>
      <c r="C562" s="562" t="s">
        <v>3426</v>
      </c>
      <c r="D562" s="566" t="s">
        <v>750</v>
      </c>
      <c r="E562" s="566" t="s">
        <v>323</v>
      </c>
      <c r="F562" s="565" t="s">
        <v>3425</v>
      </c>
      <c r="G562" s="562" t="s">
        <v>3424</v>
      </c>
      <c r="H562" s="562" t="s">
        <v>3423</v>
      </c>
      <c r="I562" s="628" t="s">
        <v>3422</v>
      </c>
      <c r="J562" s="563">
        <v>855</v>
      </c>
      <c r="K562" s="563"/>
      <c r="L562" s="562"/>
      <c r="M562" s="132"/>
    </row>
    <row r="563" spans="1:13" s="133" customFormat="1" ht="51" x14ac:dyDescent="0.2">
      <c r="A563" s="566">
        <f t="shared" si="8"/>
        <v>561</v>
      </c>
      <c r="B563" s="566" t="s">
        <v>291</v>
      </c>
      <c r="C563" s="562" t="s">
        <v>3421</v>
      </c>
      <c r="D563" s="566" t="s">
        <v>750</v>
      </c>
      <c r="E563" s="566" t="s">
        <v>323</v>
      </c>
      <c r="F563" s="565" t="s">
        <v>3420</v>
      </c>
      <c r="G563" s="562" t="s">
        <v>3359</v>
      </c>
      <c r="H563" s="562" t="s">
        <v>3419</v>
      </c>
      <c r="I563" s="628" t="s">
        <v>3418</v>
      </c>
      <c r="J563" s="563">
        <v>1200</v>
      </c>
      <c r="K563" s="563"/>
      <c r="L563" s="562"/>
      <c r="M563" s="132"/>
    </row>
    <row r="564" spans="1:13" s="133" customFormat="1" ht="63.75" x14ac:dyDescent="0.2">
      <c r="A564" s="566">
        <f t="shared" si="8"/>
        <v>562</v>
      </c>
      <c r="B564" s="566" t="s">
        <v>291</v>
      </c>
      <c r="C564" s="562" t="s">
        <v>3417</v>
      </c>
      <c r="D564" s="566" t="s">
        <v>750</v>
      </c>
      <c r="E564" s="566" t="s">
        <v>323</v>
      </c>
      <c r="F564" s="565" t="s">
        <v>3416</v>
      </c>
      <c r="G564" s="562" t="s">
        <v>1812</v>
      </c>
      <c r="H564" s="562" t="s">
        <v>3415</v>
      </c>
      <c r="I564" s="628" t="s">
        <v>3414</v>
      </c>
      <c r="J564" s="563">
        <v>250</v>
      </c>
      <c r="K564" s="563"/>
      <c r="L564" s="562"/>
      <c r="M564" s="132"/>
    </row>
    <row r="565" spans="1:13" s="133" customFormat="1" ht="51" x14ac:dyDescent="0.2">
      <c r="A565" s="566">
        <f t="shared" si="8"/>
        <v>563</v>
      </c>
      <c r="B565" s="566" t="s">
        <v>291</v>
      </c>
      <c r="C565" s="562" t="s">
        <v>3411</v>
      </c>
      <c r="D565" s="566" t="s">
        <v>750</v>
      </c>
      <c r="E565" s="566" t="s">
        <v>323</v>
      </c>
      <c r="F565" s="565" t="s">
        <v>3413</v>
      </c>
      <c r="G565" s="562" t="s">
        <v>3409</v>
      </c>
      <c r="H565" s="562" t="s">
        <v>3408</v>
      </c>
      <c r="I565" s="628" t="s">
        <v>3412</v>
      </c>
      <c r="J565" s="563">
        <v>2500</v>
      </c>
      <c r="K565" s="563"/>
      <c r="L565" s="562"/>
      <c r="M565" s="132"/>
    </row>
    <row r="566" spans="1:13" s="133" customFormat="1" ht="51" x14ac:dyDescent="0.2">
      <c r="A566" s="566">
        <f t="shared" si="8"/>
        <v>564</v>
      </c>
      <c r="B566" s="566" t="s">
        <v>291</v>
      </c>
      <c r="C566" s="562" t="s">
        <v>3411</v>
      </c>
      <c r="D566" s="566" t="s">
        <v>750</v>
      </c>
      <c r="E566" s="566" t="s">
        <v>323</v>
      </c>
      <c r="F566" s="565" t="s">
        <v>3410</v>
      </c>
      <c r="G566" s="562" t="s">
        <v>3409</v>
      </c>
      <c r="H566" s="562" t="s">
        <v>3408</v>
      </c>
      <c r="I566" s="628" t="s">
        <v>3407</v>
      </c>
      <c r="J566" s="563">
        <v>2500</v>
      </c>
      <c r="K566" s="563"/>
      <c r="L566" s="562"/>
      <c r="M566" s="132"/>
    </row>
    <row r="567" spans="1:13" s="133" customFormat="1" ht="63.75" x14ac:dyDescent="0.2">
      <c r="A567" s="566">
        <f t="shared" si="8"/>
        <v>565</v>
      </c>
      <c r="B567" s="566" t="s">
        <v>291</v>
      </c>
      <c r="C567" s="562" t="s">
        <v>3406</v>
      </c>
      <c r="D567" s="566" t="s">
        <v>750</v>
      </c>
      <c r="E567" s="566" t="s">
        <v>323</v>
      </c>
      <c r="F567" s="565" t="s">
        <v>3405</v>
      </c>
      <c r="G567" s="562" t="s">
        <v>3404</v>
      </c>
      <c r="H567" s="562" t="s">
        <v>3403</v>
      </c>
      <c r="I567" s="628" t="s">
        <v>3402</v>
      </c>
      <c r="J567" s="563">
        <v>1500</v>
      </c>
      <c r="K567" s="563"/>
      <c r="L567" s="562"/>
      <c r="M567" s="132"/>
    </row>
    <row r="568" spans="1:13" s="133" customFormat="1" ht="25.5" x14ac:dyDescent="0.2">
      <c r="A568" s="566">
        <f t="shared" si="8"/>
        <v>566</v>
      </c>
      <c r="B568" s="566" t="s">
        <v>291</v>
      </c>
      <c r="C568" s="562" t="s">
        <v>3324</v>
      </c>
      <c r="D568" s="566" t="s">
        <v>750</v>
      </c>
      <c r="E568" s="566" t="s">
        <v>323</v>
      </c>
      <c r="F568" s="565" t="s">
        <v>3401</v>
      </c>
      <c r="G568" s="562" t="s">
        <v>3346</v>
      </c>
      <c r="H568" s="562" t="s">
        <v>3321</v>
      </c>
      <c r="I568" s="628" t="s">
        <v>3400</v>
      </c>
      <c r="J568" s="563">
        <v>1902</v>
      </c>
      <c r="K568" s="563"/>
      <c r="L568" s="562"/>
      <c r="M568" s="132"/>
    </row>
    <row r="569" spans="1:13" s="133" customFormat="1" ht="38.25" x14ac:dyDescent="0.2">
      <c r="A569" s="566">
        <f t="shared" si="8"/>
        <v>567</v>
      </c>
      <c r="B569" s="566" t="s">
        <v>291</v>
      </c>
      <c r="C569" s="562" t="s">
        <v>3399</v>
      </c>
      <c r="D569" s="566" t="s">
        <v>750</v>
      </c>
      <c r="E569" s="566" t="s">
        <v>323</v>
      </c>
      <c r="F569" s="565" t="s">
        <v>3398</v>
      </c>
      <c r="G569" s="562" t="s">
        <v>3397</v>
      </c>
      <c r="H569" s="562" t="s">
        <v>3396</v>
      </c>
      <c r="I569" s="628" t="s">
        <v>3395</v>
      </c>
      <c r="J569" s="563">
        <v>380</v>
      </c>
      <c r="K569" s="563"/>
      <c r="L569" s="562"/>
      <c r="M569" s="132"/>
    </row>
    <row r="570" spans="1:13" s="133" customFormat="1" ht="38.25" x14ac:dyDescent="0.2">
      <c r="A570" s="566">
        <f t="shared" si="8"/>
        <v>568</v>
      </c>
      <c r="B570" s="566" t="s">
        <v>291</v>
      </c>
      <c r="C570" s="562" t="s">
        <v>3394</v>
      </c>
      <c r="D570" s="566" t="s">
        <v>750</v>
      </c>
      <c r="E570" s="566" t="s">
        <v>323</v>
      </c>
      <c r="F570" s="565" t="s">
        <v>3393</v>
      </c>
      <c r="G570" s="562" t="s">
        <v>1671</v>
      </c>
      <c r="H570" s="562" t="s">
        <v>3392</v>
      </c>
      <c r="I570" s="628" t="s">
        <v>3391</v>
      </c>
      <c r="J570" s="563">
        <v>250</v>
      </c>
      <c r="K570" s="563"/>
      <c r="L570" s="562"/>
      <c r="M570" s="132"/>
    </row>
    <row r="571" spans="1:13" s="133" customFormat="1" ht="38.25" x14ac:dyDescent="0.2">
      <c r="A571" s="566">
        <f t="shared" si="8"/>
        <v>569</v>
      </c>
      <c r="B571" s="566" t="s">
        <v>291</v>
      </c>
      <c r="C571" s="562" t="s">
        <v>3390</v>
      </c>
      <c r="D571" s="566" t="s">
        <v>750</v>
      </c>
      <c r="E571" s="566" t="s">
        <v>323</v>
      </c>
      <c r="F571" s="565" t="s">
        <v>3389</v>
      </c>
      <c r="G571" s="562" t="s">
        <v>3346</v>
      </c>
      <c r="H571" s="562" t="s">
        <v>3321</v>
      </c>
      <c r="I571" s="628" t="s">
        <v>3388</v>
      </c>
      <c r="J571" s="563">
        <v>1000</v>
      </c>
      <c r="K571" s="563"/>
      <c r="L571" s="562"/>
      <c r="M571" s="132"/>
    </row>
    <row r="572" spans="1:13" s="133" customFormat="1" ht="38.25" x14ac:dyDescent="0.2">
      <c r="A572" s="566">
        <f t="shared" si="8"/>
        <v>570</v>
      </c>
      <c r="B572" s="566" t="s">
        <v>291</v>
      </c>
      <c r="C572" s="562" t="s">
        <v>1781</v>
      </c>
      <c r="D572" s="566" t="s">
        <v>750</v>
      </c>
      <c r="E572" s="566" t="s">
        <v>323</v>
      </c>
      <c r="F572" s="565" t="s">
        <v>3387</v>
      </c>
      <c r="G572" s="562" t="s">
        <v>3386</v>
      </c>
      <c r="H572" s="562" t="s">
        <v>3385</v>
      </c>
      <c r="I572" s="628" t="s">
        <v>3384</v>
      </c>
      <c r="J572" s="563">
        <v>7500</v>
      </c>
      <c r="K572" s="563"/>
      <c r="L572" s="562"/>
      <c r="M572" s="132"/>
    </row>
    <row r="573" spans="1:13" s="133" customFormat="1" ht="25.5" x14ac:dyDescent="0.2">
      <c r="A573" s="566">
        <f t="shared" si="8"/>
        <v>571</v>
      </c>
      <c r="B573" s="566" t="s">
        <v>291</v>
      </c>
      <c r="C573" s="562" t="s">
        <v>3383</v>
      </c>
      <c r="D573" s="566" t="s">
        <v>750</v>
      </c>
      <c r="E573" s="566" t="s">
        <v>323</v>
      </c>
      <c r="F573" s="565" t="s">
        <v>3382</v>
      </c>
      <c r="G573" s="562" t="s">
        <v>1671</v>
      </c>
      <c r="H573" s="562" t="s">
        <v>3381</v>
      </c>
      <c r="I573" s="628" t="s">
        <v>3380</v>
      </c>
      <c r="J573" s="563"/>
      <c r="K573" s="563"/>
      <c r="L573" s="562"/>
      <c r="M573" s="132"/>
    </row>
    <row r="574" spans="1:13" s="133" customFormat="1" ht="38.25" x14ac:dyDescent="0.2">
      <c r="A574" s="566">
        <f t="shared" si="8"/>
        <v>572</v>
      </c>
      <c r="B574" s="566" t="s">
        <v>291</v>
      </c>
      <c r="C574" s="562" t="s">
        <v>3356</v>
      </c>
      <c r="D574" s="566" t="s">
        <v>750</v>
      </c>
      <c r="E574" s="566" t="s">
        <v>323</v>
      </c>
      <c r="F574" s="565" t="s">
        <v>3379</v>
      </c>
      <c r="G574" s="562" t="s">
        <v>3367</v>
      </c>
      <c r="H574" s="562" t="s">
        <v>3378</v>
      </c>
      <c r="I574" s="628" t="s">
        <v>3377</v>
      </c>
      <c r="J574" s="563">
        <v>160</v>
      </c>
      <c r="K574" s="563"/>
      <c r="L574" s="562"/>
      <c r="M574" s="132"/>
    </row>
    <row r="575" spans="1:13" s="133" customFormat="1" ht="25.5" x14ac:dyDescent="0.2">
      <c r="A575" s="566">
        <f t="shared" si="8"/>
        <v>573</v>
      </c>
      <c r="B575" s="566" t="s">
        <v>291</v>
      </c>
      <c r="C575" s="562" t="s">
        <v>3324</v>
      </c>
      <c r="D575" s="566" t="s">
        <v>750</v>
      </c>
      <c r="E575" s="566" t="s">
        <v>323</v>
      </c>
      <c r="F575" s="565" t="s">
        <v>3376</v>
      </c>
      <c r="G575" s="562" t="s">
        <v>3346</v>
      </c>
      <c r="H575" s="562" t="s">
        <v>3321</v>
      </c>
      <c r="I575" s="628" t="s">
        <v>3375</v>
      </c>
      <c r="J575" s="563">
        <v>550</v>
      </c>
      <c r="K575" s="563"/>
      <c r="L575" s="562"/>
      <c r="M575" s="132"/>
    </row>
    <row r="576" spans="1:13" s="133" customFormat="1" ht="25.5" x14ac:dyDescent="0.2">
      <c r="A576" s="566">
        <f t="shared" si="8"/>
        <v>574</v>
      </c>
      <c r="B576" s="566" t="s">
        <v>291</v>
      </c>
      <c r="C576" s="562" t="s">
        <v>3374</v>
      </c>
      <c r="D576" s="566" t="s">
        <v>750</v>
      </c>
      <c r="E576" s="566" t="s">
        <v>323</v>
      </c>
      <c r="F576" s="565" t="s">
        <v>3373</v>
      </c>
      <c r="G576" s="562" t="s">
        <v>3372</v>
      </c>
      <c r="H576" s="562" t="s">
        <v>3371</v>
      </c>
      <c r="I576" s="628" t="s">
        <v>3370</v>
      </c>
      <c r="J576" s="563">
        <v>810</v>
      </c>
      <c r="K576" s="563"/>
      <c r="L576" s="562"/>
      <c r="M576" s="132"/>
    </row>
    <row r="577" spans="1:13" s="133" customFormat="1" ht="38.25" x14ac:dyDescent="0.2">
      <c r="A577" s="566">
        <f t="shared" si="8"/>
        <v>575</v>
      </c>
      <c r="B577" s="566" t="s">
        <v>291</v>
      </c>
      <c r="C577" s="562" t="s">
        <v>3369</v>
      </c>
      <c r="D577" s="566" t="s">
        <v>750</v>
      </c>
      <c r="E577" s="566" t="s">
        <v>323</v>
      </c>
      <c r="F577" s="565" t="s">
        <v>3368</v>
      </c>
      <c r="G577" s="562" t="s">
        <v>3367</v>
      </c>
      <c r="H577" s="562" t="s">
        <v>3366</v>
      </c>
      <c r="I577" s="628" t="s">
        <v>3365</v>
      </c>
      <c r="J577" s="563"/>
      <c r="K577" s="563"/>
      <c r="L577" s="562"/>
      <c r="M577" s="132"/>
    </row>
    <row r="578" spans="1:13" s="133" customFormat="1" ht="38.25" x14ac:dyDescent="0.2">
      <c r="A578" s="566">
        <f t="shared" si="8"/>
        <v>576</v>
      </c>
      <c r="B578" s="566" t="s">
        <v>291</v>
      </c>
      <c r="C578" s="562" t="s">
        <v>1814</v>
      </c>
      <c r="D578" s="566" t="s">
        <v>750</v>
      </c>
      <c r="E578" s="566" t="s">
        <v>323</v>
      </c>
      <c r="F578" s="565" t="s">
        <v>3364</v>
      </c>
      <c r="G578" s="562" t="s">
        <v>1661</v>
      </c>
      <c r="H578" s="562" t="s">
        <v>3363</v>
      </c>
      <c r="I578" s="628" t="s">
        <v>3362</v>
      </c>
      <c r="J578" s="563">
        <v>4843</v>
      </c>
      <c r="K578" s="563"/>
      <c r="L578" s="562"/>
      <c r="M578" s="132"/>
    </row>
    <row r="579" spans="1:13" s="133" customFormat="1" ht="25.5" x14ac:dyDescent="0.2">
      <c r="A579" s="566">
        <f t="shared" si="8"/>
        <v>577</v>
      </c>
      <c r="B579" s="566" t="s">
        <v>291</v>
      </c>
      <c r="C579" s="562" t="s">
        <v>3361</v>
      </c>
      <c r="D579" s="566" t="s">
        <v>750</v>
      </c>
      <c r="E579" s="566" t="s">
        <v>323</v>
      </c>
      <c r="F579" s="565" t="s">
        <v>3360</v>
      </c>
      <c r="G579" s="562" t="s">
        <v>3359</v>
      </c>
      <c r="H579" s="562" t="s">
        <v>3358</v>
      </c>
      <c r="I579" s="628" t="s">
        <v>3357</v>
      </c>
      <c r="J579" s="563">
        <v>400</v>
      </c>
      <c r="K579" s="563"/>
      <c r="L579" s="562"/>
      <c r="M579" s="132"/>
    </row>
    <row r="580" spans="1:13" s="133" customFormat="1" ht="38.25" x14ac:dyDescent="0.2">
      <c r="A580" s="566">
        <f t="shared" ref="A580:A643" si="9">A579+1</f>
        <v>578</v>
      </c>
      <c r="B580" s="566" t="s">
        <v>291</v>
      </c>
      <c r="C580" s="562" t="s">
        <v>3356</v>
      </c>
      <c r="D580" s="566" t="s">
        <v>750</v>
      </c>
      <c r="E580" s="566" t="s">
        <v>323</v>
      </c>
      <c r="F580" s="565" t="s">
        <v>3355</v>
      </c>
      <c r="G580" s="562" t="s">
        <v>3346</v>
      </c>
      <c r="H580" s="562" t="s">
        <v>3321</v>
      </c>
      <c r="I580" s="628" t="s">
        <v>3354</v>
      </c>
      <c r="J580" s="563">
        <v>3000</v>
      </c>
      <c r="K580" s="563"/>
      <c r="L580" s="562"/>
      <c r="M580" s="132"/>
    </row>
    <row r="581" spans="1:13" s="133" customFormat="1" ht="25.5" x14ac:dyDescent="0.2">
      <c r="A581" s="566">
        <f t="shared" si="9"/>
        <v>579</v>
      </c>
      <c r="B581" s="566" t="s">
        <v>291</v>
      </c>
      <c r="C581" s="562" t="s">
        <v>3353</v>
      </c>
      <c r="D581" s="566" t="s">
        <v>750</v>
      </c>
      <c r="E581" s="566" t="s">
        <v>323</v>
      </c>
      <c r="F581" s="565" t="s">
        <v>3352</v>
      </c>
      <c r="G581" s="562" t="s">
        <v>3346</v>
      </c>
      <c r="H581" s="562" t="s">
        <v>3321</v>
      </c>
      <c r="I581" s="628" t="s">
        <v>3351</v>
      </c>
      <c r="J581" s="563">
        <v>250</v>
      </c>
      <c r="K581" s="563"/>
      <c r="L581" s="562"/>
      <c r="M581" s="132"/>
    </row>
    <row r="582" spans="1:13" s="133" customFormat="1" ht="51" x14ac:dyDescent="0.2">
      <c r="A582" s="566">
        <f t="shared" si="9"/>
        <v>580</v>
      </c>
      <c r="B582" s="566" t="s">
        <v>291</v>
      </c>
      <c r="C582" s="562" t="s">
        <v>3348</v>
      </c>
      <c r="D582" s="566" t="s">
        <v>750</v>
      </c>
      <c r="E582" s="566" t="s">
        <v>323</v>
      </c>
      <c r="F582" s="565" t="s">
        <v>3350</v>
      </c>
      <c r="G582" s="562" t="s">
        <v>3346</v>
      </c>
      <c r="H582" s="562" t="s">
        <v>3345</v>
      </c>
      <c r="I582" s="628" t="s">
        <v>3349</v>
      </c>
      <c r="J582" s="563">
        <v>476</v>
      </c>
      <c r="K582" s="563"/>
      <c r="L582" s="562"/>
      <c r="M582" s="132"/>
    </row>
    <row r="583" spans="1:13" s="133" customFormat="1" ht="51" x14ac:dyDescent="0.2">
      <c r="A583" s="566">
        <f t="shared" si="9"/>
        <v>581</v>
      </c>
      <c r="B583" s="566" t="s">
        <v>291</v>
      </c>
      <c r="C583" s="562" t="s">
        <v>3348</v>
      </c>
      <c r="D583" s="566" t="s">
        <v>750</v>
      </c>
      <c r="E583" s="566" t="s">
        <v>323</v>
      </c>
      <c r="F583" s="565" t="s">
        <v>3347</v>
      </c>
      <c r="G583" s="562" t="s">
        <v>3346</v>
      </c>
      <c r="H583" s="562" t="s">
        <v>3345</v>
      </c>
      <c r="I583" s="628" t="s">
        <v>3344</v>
      </c>
      <c r="J583" s="563">
        <v>280</v>
      </c>
      <c r="K583" s="563"/>
      <c r="L583" s="562"/>
      <c r="M583" s="132"/>
    </row>
    <row r="584" spans="1:13" s="133" customFormat="1" ht="25.5" x14ac:dyDescent="0.2">
      <c r="A584" s="566">
        <f t="shared" si="9"/>
        <v>582</v>
      </c>
      <c r="B584" s="566" t="s">
        <v>291</v>
      </c>
      <c r="C584" s="562" t="s">
        <v>3329</v>
      </c>
      <c r="D584" s="566" t="s">
        <v>750</v>
      </c>
      <c r="E584" s="566" t="s">
        <v>323</v>
      </c>
      <c r="F584" s="565" t="s">
        <v>3343</v>
      </c>
      <c r="G584" s="562" t="s">
        <v>3342</v>
      </c>
      <c r="H584" s="562" t="s">
        <v>3341</v>
      </c>
      <c r="I584" s="628" t="s">
        <v>3340</v>
      </c>
      <c r="J584" s="563"/>
      <c r="K584" s="563"/>
      <c r="L584" s="562"/>
      <c r="M584" s="132"/>
    </row>
    <row r="585" spans="1:13" s="133" customFormat="1" ht="25.5" x14ac:dyDescent="0.2">
      <c r="A585" s="566">
        <f t="shared" si="9"/>
        <v>583</v>
      </c>
      <c r="B585" s="566" t="s">
        <v>291</v>
      </c>
      <c r="C585" s="562" t="s">
        <v>3339</v>
      </c>
      <c r="D585" s="566" t="s">
        <v>750</v>
      </c>
      <c r="E585" s="566" t="s">
        <v>323</v>
      </c>
      <c r="F585" s="565" t="s">
        <v>3338</v>
      </c>
      <c r="G585" s="562" t="s">
        <v>3337</v>
      </c>
      <c r="H585" s="562" t="s">
        <v>3336</v>
      </c>
      <c r="I585" s="628" t="s">
        <v>3335</v>
      </c>
      <c r="J585" s="563">
        <v>250</v>
      </c>
      <c r="K585" s="563"/>
      <c r="L585" s="562"/>
      <c r="M585" s="132"/>
    </row>
    <row r="586" spans="1:13" s="133" customFormat="1" ht="51" x14ac:dyDescent="0.2">
      <c r="A586" s="566">
        <f t="shared" si="9"/>
        <v>584</v>
      </c>
      <c r="B586" s="566" t="s">
        <v>291</v>
      </c>
      <c r="C586" s="562" t="s">
        <v>3334</v>
      </c>
      <c r="D586" s="566" t="s">
        <v>750</v>
      </c>
      <c r="E586" s="566" t="s">
        <v>323</v>
      </c>
      <c r="F586" s="565" t="s">
        <v>3333</v>
      </c>
      <c r="G586" s="562" t="s">
        <v>3332</v>
      </c>
      <c r="H586" s="562" t="s">
        <v>3331</v>
      </c>
      <c r="I586" s="628" t="s">
        <v>3330</v>
      </c>
      <c r="J586" s="563"/>
      <c r="K586" s="563"/>
      <c r="L586" s="562"/>
      <c r="M586" s="132"/>
    </row>
    <row r="587" spans="1:13" s="133" customFormat="1" ht="25.5" x14ac:dyDescent="0.2">
      <c r="A587" s="566">
        <f t="shared" si="9"/>
        <v>585</v>
      </c>
      <c r="B587" s="566" t="s">
        <v>291</v>
      </c>
      <c r="C587" s="562" t="s">
        <v>3329</v>
      </c>
      <c r="D587" s="566" t="s">
        <v>750</v>
      </c>
      <c r="E587" s="566" t="s">
        <v>323</v>
      </c>
      <c r="F587" s="565" t="s">
        <v>3328</v>
      </c>
      <c r="G587" s="562" t="s">
        <v>3327</v>
      </c>
      <c r="H587" s="562" t="s">
        <v>3326</v>
      </c>
      <c r="I587" s="628" t="s">
        <v>3325</v>
      </c>
      <c r="J587" s="563">
        <v>1200</v>
      </c>
      <c r="K587" s="563"/>
      <c r="L587" s="562"/>
      <c r="M587" s="132"/>
    </row>
    <row r="588" spans="1:13" s="133" customFormat="1" ht="25.5" x14ac:dyDescent="0.2">
      <c r="A588" s="566">
        <f t="shared" si="9"/>
        <v>586</v>
      </c>
      <c r="B588" s="566" t="s">
        <v>291</v>
      </c>
      <c r="C588" s="562" t="s">
        <v>3324</v>
      </c>
      <c r="D588" s="566" t="s">
        <v>750</v>
      </c>
      <c r="E588" s="566" t="s">
        <v>323</v>
      </c>
      <c r="F588" s="565" t="s">
        <v>3323</v>
      </c>
      <c r="G588" s="562" t="s">
        <v>3322</v>
      </c>
      <c r="H588" s="562" t="s">
        <v>3321</v>
      </c>
      <c r="I588" s="628" t="s">
        <v>3320</v>
      </c>
      <c r="J588" s="563">
        <v>708</v>
      </c>
      <c r="K588" s="563"/>
      <c r="L588" s="562"/>
      <c r="M588" s="132"/>
    </row>
    <row r="589" spans="1:13" s="133" customFormat="1" ht="25.5" x14ac:dyDescent="0.2">
      <c r="A589" s="551">
        <f t="shared" si="9"/>
        <v>587</v>
      </c>
      <c r="B589" s="552" t="s">
        <v>293</v>
      </c>
      <c r="C589" s="547" t="s">
        <v>307</v>
      </c>
      <c r="D589" s="551" t="s">
        <v>750</v>
      </c>
      <c r="E589" s="551" t="s">
        <v>543</v>
      </c>
      <c r="F589" s="627" t="s">
        <v>3319</v>
      </c>
      <c r="G589" s="547" t="s">
        <v>1607</v>
      </c>
      <c r="H589" s="547" t="s">
        <v>3318</v>
      </c>
      <c r="I589" s="561">
        <v>2016</v>
      </c>
      <c r="J589" s="548">
        <v>1500</v>
      </c>
      <c r="K589" s="548"/>
      <c r="L589" s="547"/>
      <c r="M589" s="132"/>
    </row>
    <row r="590" spans="1:13" s="133" customFormat="1" ht="38.25" x14ac:dyDescent="0.2">
      <c r="A590" s="551">
        <f t="shared" si="9"/>
        <v>588</v>
      </c>
      <c r="B590" s="552" t="s">
        <v>293</v>
      </c>
      <c r="C590" s="547" t="s">
        <v>3281</v>
      </c>
      <c r="D590" s="551" t="s">
        <v>1658</v>
      </c>
      <c r="E590" s="551" t="s">
        <v>323</v>
      </c>
      <c r="F590" s="553" t="s">
        <v>3317</v>
      </c>
      <c r="G590" s="547" t="s">
        <v>3316</v>
      </c>
      <c r="H590" s="547" t="s">
        <v>3315</v>
      </c>
      <c r="I590" s="549" t="s">
        <v>1610</v>
      </c>
      <c r="J590" s="548">
        <v>6000</v>
      </c>
      <c r="K590" s="548"/>
      <c r="L590" s="547"/>
      <c r="M590" s="132"/>
    </row>
    <row r="591" spans="1:13" s="133" customFormat="1" ht="38.25" x14ac:dyDescent="0.2">
      <c r="A591" s="551">
        <f t="shared" si="9"/>
        <v>589</v>
      </c>
      <c r="B591" s="552" t="s">
        <v>293</v>
      </c>
      <c r="C591" s="547" t="s">
        <v>3281</v>
      </c>
      <c r="D591" s="551" t="s">
        <v>1658</v>
      </c>
      <c r="E591" s="551" t="s">
        <v>323</v>
      </c>
      <c r="F591" s="553" t="s">
        <v>3314</v>
      </c>
      <c r="G591" s="547" t="s">
        <v>3313</v>
      </c>
      <c r="H591" s="547" t="s">
        <v>3312</v>
      </c>
      <c r="I591" s="549">
        <v>2016</v>
      </c>
      <c r="J591" s="548">
        <v>9500</v>
      </c>
      <c r="K591" s="548"/>
      <c r="L591" s="547"/>
      <c r="M591" s="132"/>
    </row>
    <row r="592" spans="1:13" s="133" customFormat="1" ht="38.25" x14ac:dyDescent="0.2">
      <c r="A592" s="551">
        <f t="shared" si="9"/>
        <v>590</v>
      </c>
      <c r="B592" s="552" t="s">
        <v>293</v>
      </c>
      <c r="C592" s="547" t="s">
        <v>3281</v>
      </c>
      <c r="D592" s="551" t="s">
        <v>1658</v>
      </c>
      <c r="E592" s="551" t="s">
        <v>323</v>
      </c>
      <c r="F592" s="553" t="s">
        <v>3311</v>
      </c>
      <c r="G592" s="547" t="s">
        <v>3236</v>
      </c>
      <c r="H592" s="547" t="s">
        <v>3310</v>
      </c>
      <c r="I592" s="549" t="s">
        <v>1610</v>
      </c>
      <c r="J592" s="548">
        <v>2500</v>
      </c>
      <c r="K592" s="548"/>
      <c r="L592" s="547"/>
      <c r="M592" s="132"/>
    </row>
    <row r="593" spans="1:13" s="133" customFormat="1" ht="38.25" x14ac:dyDescent="0.2">
      <c r="A593" s="551">
        <f t="shared" si="9"/>
        <v>591</v>
      </c>
      <c r="B593" s="552" t="s">
        <v>293</v>
      </c>
      <c r="C593" s="547" t="s">
        <v>3281</v>
      </c>
      <c r="D593" s="551" t="s">
        <v>1658</v>
      </c>
      <c r="E593" s="551" t="s">
        <v>323</v>
      </c>
      <c r="F593" s="553" t="s">
        <v>3309</v>
      </c>
      <c r="G593" s="547" t="s">
        <v>1650</v>
      </c>
      <c r="H593" s="547" t="s">
        <v>3308</v>
      </c>
      <c r="I593" s="549" t="s">
        <v>1610</v>
      </c>
      <c r="J593" s="548">
        <v>4300</v>
      </c>
      <c r="K593" s="548"/>
      <c r="L593" s="547"/>
      <c r="M593" s="132"/>
    </row>
    <row r="594" spans="1:13" s="133" customFormat="1" ht="38.25" x14ac:dyDescent="0.2">
      <c r="A594" s="551">
        <f t="shared" si="9"/>
        <v>592</v>
      </c>
      <c r="B594" s="552" t="s">
        <v>293</v>
      </c>
      <c r="C594" s="547" t="s">
        <v>3281</v>
      </c>
      <c r="D594" s="551" t="s">
        <v>1658</v>
      </c>
      <c r="E594" s="551" t="s">
        <v>323</v>
      </c>
      <c r="F594" s="553" t="s">
        <v>3307</v>
      </c>
      <c r="G594" s="547" t="s">
        <v>3306</v>
      </c>
      <c r="H594" s="547" t="s">
        <v>3305</v>
      </c>
      <c r="I594" s="549" t="s">
        <v>1610</v>
      </c>
      <c r="J594" s="548">
        <v>2000</v>
      </c>
      <c r="K594" s="548"/>
      <c r="L594" s="547"/>
      <c r="M594" s="132"/>
    </row>
    <row r="595" spans="1:13" s="133" customFormat="1" ht="38.25" x14ac:dyDescent="0.2">
      <c r="A595" s="551">
        <f t="shared" si="9"/>
        <v>593</v>
      </c>
      <c r="B595" s="552" t="s">
        <v>293</v>
      </c>
      <c r="C595" s="547" t="s">
        <v>3281</v>
      </c>
      <c r="D595" s="551" t="s">
        <v>1658</v>
      </c>
      <c r="E595" s="551" t="s">
        <v>323</v>
      </c>
      <c r="F595" s="553" t="s">
        <v>3304</v>
      </c>
      <c r="G595" s="547" t="s">
        <v>3303</v>
      </c>
      <c r="H595" s="547" t="s">
        <v>3302</v>
      </c>
      <c r="I595" s="549">
        <v>2016</v>
      </c>
      <c r="J595" s="548">
        <v>2000</v>
      </c>
      <c r="K595" s="548"/>
      <c r="L595" s="547"/>
      <c r="M595" s="132"/>
    </row>
    <row r="596" spans="1:13" s="133" customFormat="1" ht="38.25" x14ac:dyDescent="0.2">
      <c r="A596" s="551">
        <f t="shared" si="9"/>
        <v>594</v>
      </c>
      <c r="B596" s="552" t="s">
        <v>293</v>
      </c>
      <c r="C596" s="547" t="s">
        <v>3281</v>
      </c>
      <c r="D596" s="551" t="s">
        <v>1658</v>
      </c>
      <c r="E596" s="551" t="s">
        <v>323</v>
      </c>
      <c r="F596" s="553" t="s">
        <v>3301</v>
      </c>
      <c r="G596" s="547" t="s">
        <v>1607</v>
      </c>
      <c r="H596" s="547" t="s">
        <v>3300</v>
      </c>
      <c r="I596" s="549" t="s">
        <v>1610</v>
      </c>
      <c r="J596" s="548">
        <v>5000</v>
      </c>
      <c r="K596" s="548"/>
      <c r="L596" s="547"/>
      <c r="M596" s="132"/>
    </row>
    <row r="597" spans="1:13" s="133" customFormat="1" ht="38.25" x14ac:dyDescent="0.2">
      <c r="A597" s="551">
        <f t="shared" si="9"/>
        <v>595</v>
      </c>
      <c r="B597" s="552" t="s">
        <v>293</v>
      </c>
      <c r="C597" s="547" t="s">
        <v>3281</v>
      </c>
      <c r="D597" s="551" t="s">
        <v>1658</v>
      </c>
      <c r="E597" s="551" t="s">
        <v>323</v>
      </c>
      <c r="F597" s="553" t="s">
        <v>3299</v>
      </c>
      <c r="G597" s="547" t="s">
        <v>3298</v>
      </c>
      <c r="H597" s="547" t="s">
        <v>3297</v>
      </c>
      <c r="I597" s="549">
        <v>2016</v>
      </c>
      <c r="J597" s="548">
        <v>3500</v>
      </c>
      <c r="K597" s="548"/>
      <c r="L597" s="547"/>
      <c r="M597" s="132"/>
    </row>
    <row r="598" spans="1:13" s="133" customFormat="1" ht="38.25" x14ac:dyDescent="0.2">
      <c r="A598" s="551">
        <f t="shared" si="9"/>
        <v>596</v>
      </c>
      <c r="B598" s="552" t="s">
        <v>293</v>
      </c>
      <c r="C598" s="547" t="s">
        <v>3281</v>
      </c>
      <c r="D598" s="551" t="s">
        <v>1658</v>
      </c>
      <c r="E598" s="551" t="s">
        <v>323</v>
      </c>
      <c r="F598" s="553" t="s">
        <v>3296</v>
      </c>
      <c r="G598" s="547" t="s">
        <v>1603</v>
      </c>
      <c r="H598" s="547" t="s">
        <v>3295</v>
      </c>
      <c r="I598" s="549">
        <v>2016</v>
      </c>
      <c r="J598" s="548">
        <v>5000</v>
      </c>
      <c r="K598" s="548"/>
      <c r="L598" s="547"/>
      <c r="M598" s="132"/>
    </row>
    <row r="599" spans="1:13" s="133" customFormat="1" ht="38.25" x14ac:dyDescent="0.2">
      <c r="A599" s="551">
        <f t="shared" si="9"/>
        <v>597</v>
      </c>
      <c r="B599" s="552" t="s">
        <v>293</v>
      </c>
      <c r="C599" s="547" t="s">
        <v>3281</v>
      </c>
      <c r="D599" s="551" t="s">
        <v>1658</v>
      </c>
      <c r="E599" s="551" t="s">
        <v>323</v>
      </c>
      <c r="F599" s="553" t="s">
        <v>3294</v>
      </c>
      <c r="G599" s="547" t="s">
        <v>3293</v>
      </c>
      <c r="H599" s="547" t="s">
        <v>3292</v>
      </c>
      <c r="I599" s="549" t="s">
        <v>1610</v>
      </c>
      <c r="J599" s="548">
        <v>3000</v>
      </c>
      <c r="K599" s="548"/>
      <c r="L599" s="547"/>
      <c r="M599" s="132"/>
    </row>
    <row r="600" spans="1:13" s="133" customFormat="1" ht="38.25" x14ac:dyDescent="0.2">
      <c r="A600" s="551">
        <f t="shared" si="9"/>
        <v>598</v>
      </c>
      <c r="B600" s="552" t="s">
        <v>293</v>
      </c>
      <c r="C600" s="547" t="s">
        <v>3281</v>
      </c>
      <c r="D600" s="551" t="s">
        <v>1658</v>
      </c>
      <c r="E600" s="551" t="s">
        <v>323</v>
      </c>
      <c r="F600" s="553" t="s">
        <v>3291</v>
      </c>
      <c r="G600" s="547" t="s">
        <v>3232</v>
      </c>
      <c r="H600" s="547" t="s">
        <v>3290</v>
      </c>
      <c r="I600" s="549" t="s">
        <v>1610</v>
      </c>
      <c r="J600" s="548">
        <v>7000</v>
      </c>
      <c r="K600" s="548"/>
      <c r="L600" s="547"/>
      <c r="M600" s="132"/>
    </row>
    <row r="601" spans="1:13" s="133" customFormat="1" ht="38.25" x14ac:dyDescent="0.2">
      <c r="A601" s="551">
        <f t="shared" si="9"/>
        <v>599</v>
      </c>
      <c r="B601" s="552" t="s">
        <v>293</v>
      </c>
      <c r="C601" s="547" t="s">
        <v>3281</v>
      </c>
      <c r="D601" s="551" t="s">
        <v>1658</v>
      </c>
      <c r="E601" s="551" t="s">
        <v>323</v>
      </c>
      <c r="F601" s="553" t="s">
        <v>3289</v>
      </c>
      <c r="G601" s="547" t="s">
        <v>3288</v>
      </c>
      <c r="H601" s="547" t="s">
        <v>3287</v>
      </c>
      <c r="I601" s="549">
        <v>2016</v>
      </c>
      <c r="J601" s="548">
        <v>7000</v>
      </c>
      <c r="K601" s="548"/>
      <c r="L601" s="547"/>
      <c r="M601" s="132"/>
    </row>
    <row r="602" spans="1:13" s="133" customFormat="1" ht="38.25" x14ac:dyDescent="0.2">
      <c r="A602" s="551">
        <f t="shared" si="9"/>
        <v>600</v>
      </c>
      <c r="B602" s="552" t="s">
        <v>293</v>
      </c>
      <c r="C602" s="547" t="s">
        <v>3281</v>
      </c>
      <c r="D602" s="551" t="s">
        <v>1658</v>
      </c>
      <c r="E602" s="551" t="s">
        <v>323</v>
      </c>
      <c r="F602" s="553" t="s">
        <v>3286</v>
      </c>
      <c r="G602" s="547" t="s">
        <v>3283</v>
      </c>
      <c r="H602" s="547" t="s">
        <v>3285</v>
      </c>
      <c r="I602" s="549" t="s">
        <v>1610</v>
      </c>
      <c r="J602" s="548">
        <v>1600</v>
      </c>
      <c r="K602" s="548"/>
      <c r="L602" s="547"/>
      <c r="M602" s="132"/>
    </row>
    <row r="603" spans="1:13" s="133" customFormat="1" ht="38.25" x14ac:dyDescent="0.2">
      <c r="A603" s="551">
        <f t="shared" si="9"/>
        <v>601</v>
      </c>
      <c r="B603" s="552" t="s">
        <v>293</v>
      </c>
      <c r="C603" s="547" t="s">
        <v>3281</v>
      </c>
      <c r="D603" s="551" t="s">
        <v>1658</v>
      </c>
      <c r="E603" s="551" t="s">
        <v>323</v>
      </c>
      <c r="F603" s="553" t="s">
        <v>3284</v>
      </c>
      <c r="G603" s="547" t="s">
        <v>3283</v>
      </c>
      <c r="H603" s="547" t="s">
        <v>3282</v>
      </c>
      <c r="I603" s="549" t="s">
        <v>1610</v>
      </c>
      <c r="J603" s="548">
        <v>6000</v>
      </c>
      <c r="K603" s="548"/>
      <c r="L603" s="547"/>
      <c r="M603" s="132"/>
    </row>
    <row r="604" spans="1:13" s="133" customFormat="1" ht="38.25" x14ac:dyDescent="0.2">
      <c r="A604" s="551">
        <f t="shared" si="9"/>
        <v>602</v>
      </c>
      <c r="B604" s="552" t="s">
        <v>293</v>
      </c>
      <c r="C604" s="547" t="s">
        <v>3281</v>
      </c>
      <c r="D604" s="551" t="s">
        <v>1658</v>
      </c>
      <c r="E604" s="551" t="s">
        <v>323</v>
      </c>
      <c r="F604" s="553" t="s">
        <v>3280</v>
      </c>
      <c r="G604" s="547" t="s">
        <v>3279</v>
      </c>
      <c r="H604" s="547" t="s">
        <v>3278</v>
      </c>
      <c r="I604" s="549" t="s">
        <v>1610</v>
      </c>
      <c r="J604" s="548">
        <v>6000</v>
      </c>
      <c r="K604" s="548"/>
      <c r="L604" s="547"/>
      <c r="M604" s="132"/>
    </row>
    <row r="605" spans="1:13" s="133" customFormat="1" ht="25.5" x14ac:dyDescent="0.2">
      <c r="A605" s="551">
        <f t="shared" si="9"/>
        <v>603</v>
      </c>
      <c r="B605" s="552" t="s">
        <v>293</v>
      </c>
      <c r="C605" s="547" t="s">
        <v>3277</v>
      </c>
      <c r="D605" s="551" t="s">
        <v>672</v>
      </c>
      <c r="E605" s="551" t="s">
        <v>323</v>
      </c>
      <c r="F605" s="553" t="s">
        <v>3276</v>
      </c>
      <c r="G605" s="547" t="s">
        <v>1650</v>
      </c>
      <c r="H605" s="547" t="s">
        <v>3275</v>
      </c>
      <c r="I605" s="549">
        <v>2016</v>
      </c>
      <c r="J605" s="548">
        <v>4700</v>
      </c>
      <c r="K605" s="548"/>
      <c r="L605" s="547"/>
      <c r="M605" s="132"/>
    </row>
    <row r="606" spans="1:13" s="133" customFormat="1" ht="25.5" x14ac:dyDescent="0.2">
      <c r="A606" s="551">
        <f t="shared" si="9"/>
        <v>604</v>
      </c>
      <c r="B606" s="552" t="s">
        <v>293</v>
      </c>
      <c r="C606" s="547" t="s">
        <v>3274</v>
      </c>
      <c r="D606" s="551" t="s">
        <v>750</v>
      </c>
      <c r="E606" s="551" t="s">
        <v>703</v>
      </c>
      <c r="F606" s="553" t="s">
        <v>3273</v>
      </c>
      <c r="G606" s="547" t="s">
        <v>3272</v>
      </c>
      <c r="H606" s="547" t="s">
        <v>3271</v>
      </c>
      <c r="I606" s="549">
        <v>2016</v>
      </c>
      <c r="J606" s="548">
        <v>300</v>
      </c>
      <c r="K606" s="548"/>
      <c r="L606" s="547"/>
      <c r="M606" s="132"/>
    </row>
    <row r="607" spans="1:13" s="133" customFormat="1" ht="38.25" x14ac:dyDescent="0.2">
      <c r="A607" s="551">
        <f t="shared" si="9"/>
        <v>605</v>
      </c>
      <c r="B607" s="552" t="s">
        <v>293</v>
      </c>
      <c r="C607" s="547" t="s">
        <v>3270</v>
      </c>
      <c r="D607" s="551" t="s">
        <v>750</v>
      </c>
      <c r="E607" s="551" t="s">
        <v>323</v>
      </c>
      <c r="F607" s="553" t="s">
        <v>3269</v>
      </c>
      <c r="G607" s="547" t="s">
        <v>3268</v>
      </c>
      <c r="H607" s="547" t="s">
        <v>3267</v>
      </c>
      <c r="I607" s="549">
        <v>2016</v>
      </c>
      <c r="J607" s="548">
        <v>2000</v>
      </c>
      <c r="K607" s="548"/>
      <c r="L607" s="547"/>
      <c r="M607" s="132"/>
    </row>
    <row r="608" spans="1:13" s="133" customFormat="1" ht="63.75" x14ac:dyDescent="0.2">
      <c r="A608" s="551">
        <f t="shared" si="9"/>
        <v>606</v>
      </c>
      <c r="B608" s="552" t="s">
        <v>293</v>
      </c>
      <c r="C608" s="547" t="s">
        <v>3263</v>
      </c>
      <c r="D608" s="551" t="s">
        <v>672</v>
      </c>
      <c r="E608" s="551" t="s">
        <v>703</v>
      </c>
      <c r="F608" s="550" t="s">
        <v>3266</v>
      </c>
      <c r="G608" s="547" t="s">
        <v>3265</v>
      </c>
      <c r="H608" s="547" t="s">
        <v>3264</v>
      </c>
      <c r="I608" s="549" t="s">
        <v>811</v>
      </c>
      <c r="J608" s="548">
        <v>14350</v>
      </c>
      <c r="K608" s="548"/>
      <c r="L608" s="547"/>
      <c r="M608" s="132"/>
    </row>
    <row r="609" spans="1:13" s="133" customFormat="1" ht="63.75" x14ac:dyDescent="0.2">
      <c r="A609" s="551">
        <f t="shared" si="9"/>
        <v>607</v>
      </c>
      <c r="B609" s="552" t="s">
        <v>293</v>
      </c>
      <c r="C609" s="547" t="s">
        <v>3263</v>
      </c>
      <c r="D609" s="551" t="s">
        <v>672</v>
      </c>
      <c r="E609" s="551" t="s">
        <v>703</v>
      </c>
      <c r="F609" s="550" t="s">
        <v>3262</v>
      </c>
      <c r="G609" s="547" t="s">
        <v>3261</v>
      </c>
      <c r="H609" s="547" t="s">
        <v>3260</v>
      </c>
      <c r="I609" s="549" t="s">
        <v>795</v>
      </c>
      <c r="J609" s="548">
        <v>25829</v>
      </c>
      <c r="K609" s="548"/>
      <c r="L609" s="547"/>
      <c r="M609" s="132"/>
    </row>
    <row r="610" spans="1:13" s="133" customFormat="1" ht="38.25" x14ac:dyDescent="0.2">
      <c r="A610" s="551">
        <f t="shared" si="9"/>
        <v>608</v>
      </c>
      <c r="B610" s="552" t="s">
        <v>293</v>
      </c>
      <c r="C610" s="547" t="s">
        <v>3259</v>
      </c>
      <c r="D610" s="551" t="s">
        <v>750</v>
      </c>
      <c r="E610" s="551" t="s">
        <v>323</v>
      </c>
      <c r="F610" s="553" t="s">
        <v>3258</v>
      </c>
      <c r="G610" s="547" t="s">
        <v>3257</v>
      </c>
      <c r="H610" s="547" t="s">
        <v>3256</v>
      </c>
      <c r="I610" s="549">
        <v>2016</v>
      </c>
      <c r="J610" s="548">
        <v>2000</v>
      </c>
      <c r="K610" s="548"/>
      <c r="L610" s="547"/>
      <c r="M610" s="132"/>
    </row>
    <row r="611" spans="1:13" s="133" customFormat="1" ht="38.25" x14ac:dyDescent="0.2">
      <c r="A611" s="551">
        <f t="shared" si="9"/>
        <v>609</v>
      </c>
      <c r="B611" s="552" t="s">
        <v>293</v>
      </c>
      <c r="C611" s="547" t="s">
        <v>3255</v>
      </c>
      <c r="D611" s="551" t="s">
        <v>750</v>
      </c>
      <c r="E611" s="551" t="s">
        <v>323</v>
      </c>
      <c r="F611" s="553" t="s">
        <v>3254</v>
      </c>
      <c r="G611" s="547" t="s">
        <v>3253</v>
      </c>
      <c r="H611" s="547" t="s">
        <v>3252</v>
      </c>
      <c r="I611" s="549">
        <v>2016</v>
      </c>
      <c r="J611" s="548">
        <v>1500</v>
      </c>
      <c r="K611" s="548"/>
      <c r="L611" s="547"/>
      <c r="M611" s="132"/>
    </row>
    <row r="612" spans="1:13" s="133" customFormat="1" ht="25.5" x14ac:dyDescent="0.2">
      <c r="A612" s="551">
        <f t="shared" si="9"/>
        <v>610</v>
      </c>
      <c r="B612" s="552" t="s">
        <v>293</v>
      </c>
      <c r="C612" s="547" t="s">
        <v>3251</v>
      </c>
      <c r="D612" s="551" t="s">
        <v>750</v>
      </c>
      <c r="E612" s="551" t="s">
        <v>323</v>
      </c>
      <c r="F612" s="553" t="s">
        <v>3250</v>
      </c>
      <c r="G612" s="547" t="s">
        <v>3249</v>
      </c>
      <c r="H612" s="547" t="s">
        <v>3248</v>
      </c>
      <c r="I612" s="549">
        <v>2016</v>
      </c>
      <c r="J612" s="548">
        <v>3600</v>
      </c>
      <c r="K612" s="548"/>
      <c r="L612" s="547"/>
      <c r="M612" s="132"/>
    </row>
    <row r="613" spans="1:13" s="133" customFormat="1" ht="25.5" x14ac:dyDescent="0.2">
      <c r="A613" s="551">
        <f t="shared" si="9"/>
        <v>611</v>
      </c>
      <c r="B613" s="552" t="s">
        <v>293</v>
      </c>
      <c r="C613" s="547" t="s">
        <v>3247</v>
      </c>
      <c r="D613" s="551" t="s">
        <v>750</v>
      </c>
      <c r="E613" s="551" t="s">
        <v>323</v>
      </c>
      <c r="F613" s="553" t="s">
        <v>3246</v>
      </c>
      <c r="G613" s="547" t="s">
        <v>3243</v>
      </c>
      <c r="H613" s="547" t="s">
        <v>3242</v>
      </c>
      <c r="I613" s="549">
        <v>2016</v>
      </c>
      <c r="J613" s="548">
        <v>1000</v>
      </c>
      <c r="K613" s="548"/>
      <c r="L613" s="547"/>
      <c r="M613" s="132"/>
    </row>
    <row r="614" spans="1:13" s="133" customFormat="1" ht="38.25" x14ac:dyDescent="0.2">
      <c r="A614" s="551">
        <f t="shared" si="9"/>
        <v>612</v>
      </c>
      <c r="B614" s="552" t="s">
        <v>293</v>
      </c>
      <c r="C614" s="547" t="s">
        <v>3245</v>
      </c>
      <c r="D614" s="551" t="s">
        <v>750</v>
      </c>
      <c r="E614" s="551" t="s">
        <v>323</v>
      </c>
      <c r="F614" s="553" t="s">
        <v>3244</v>
      </c>
      <c r="G614" s="547" t="s">
        <v>3243</v>
      </c>
      <c r="H614" s="547" t="s">
        <v>3242</v>
      </c>
      <c r="I614" s="549">
        <v>2016</v>
      </c>
      <c r="J614" s="548">
        <v>1000</v>
      </c>
      <c r="K614" s="548"/>
      <c r="L614" s="547"/>
      <c r="M614" s="132"/>
    </row>
    <row r="615" spans="1:13" s="133" customFormat="1" ht="38.25" x14ac:dyDescent="0.2">
      <c r="A615" s="551">
        <f t="shared" si="9"/>
        <v>613</v>
      </c>
      <c r="B615" s="552" t="s">
        <v>293</v>
      </c>
      <c r="C615" s="547" t="s">
        <v>3241</v>
      </c>
      <c r="D615" s="551" t="s">
        <v>750</v>
      </c>
      <c r="E615" s="551" t="s">
        <v>703</v>
      </c>
      <c r="F615" s="553" t="s">
        <v>3240</v>
      </c>
      <c r="G615" s="547" t="s">
        <v>3236</v>
      </c>
      <c r="H615" s="547" t="s">
        <v>3239</v>
      </c>
      <c r="I615" s="549">
        <v>2016</v>
      </c>
      <c r="J615" s="548">
        <v>1500</v>
      </c>
      <c r="K615" s="548"/>
      <c r="L615" s="547"/>
      <c r="M615" s="132"/>
    </row>
    <row r="616" spans="1:13" s="133" customFormat="1" ht="51" x14ac:dyDescent="0.2">
      <c r="A616" s="551">
        <f t="shared" si="9"/>
        <v>614</v>
      </c>
      <c r="B616" s="552" t="s">
        <v>293</v>
      </c>
      <c r="C616" s="547" t="s">
        <v>3238</v>
      </c>
      <c r="D616" s="551" t="s">
        <v>750</v>
      </c>
      <c r="E616" s="551" t="s">
        <v>703</v>
      </c>
      <c r="F616" s="553" t="s">
        <v>3237</v>
      </c>
      <c r="G616" s="547" t="s">
        <v>3236</v>
      </c>
      <c r="H616" s="547" t="s">
        <v>3235</v>
      </c>
      <c r="I616" s="549">
        <v>2016</v>
      </c>
      <c r="J616" s="548">
        <v>850</v>
      </c>
      <c r="K616" s="548"/>
      <c r="L616" s="547"/>
      <c r="M616" s="132"/>
    </row>
    <row r="617" spans="1:13" s="133" customFormat="1" ht="38.25" x14ac:dyDescent="0.2">
      <c r="A617" s="551">
        <f t="shared" si="9"/>
        <v>615</v>
      </c>
      <c r="B617" s="552" t="s">
        <v>293</v>
      </c>
      <c r="C617" s="547" t="s">
        <v>3234</v>
      </c>
      <c r="D617" s="551" t="s">
        <v>750</v>
      </c>
      <c r="E617" s="551" t="s">
        <v>323</v>
      </c>
      <c r="F617" s="550" t="s">
        <v>3233</v>
      </c>
      <c r="G617" s="547" t="s">
        <v>3232</v>
      </c>
      <c r="H617" s="547" t="s">
        <v>3231</v>
      </c>
      <c r="I617" s="558" t="s">
        <v>757</v>
      </c>
      <c r="J617" s="548">
        <v>7725.06</v>
      </c>
      <c r="K617" s="548"/>
      <c r="L617" s="547"/>
      <c r="M617" s="132"/>
    </row>
    <row r="618" spans="1:13" s="133" customFormat="1" ht="38.25" x14ac:dyDescent="0.2">
      <c r="A618" s="551">
        <f t="shared" si="9"/>
        <v>616</v>
      </c>
      <c r="B618" s="552" t="s">
        <v>293</v>
      </c>
      <c r="C618" s="547" t="s">
        <v>3230</v>
      </c>
      <c r="D618" s="551" t="s">
        <v>750</v>
      </c>
      <c r="E618" s="551" t="s">
        <v>323</v>
      </c>
      <c r="F618" s="550" t="s">
        <v>3229</v>
      </c>
      <c r="G618" s="547" t="s">
        <v>3221</v>
      </c>
      <c r="H618" s="547" t="s">
        <v>3220</v>
      </c>
      <c r="I618" s="558" t="s">
        <v>757</v>
      </c>
      <c r="J618" s="548">
        <v>900</v>
      </c>
      <c r="K618" s="548"/>
      <c r="L618" s="547"/>
      <c r="M618" s="132"/>
    </row>
    <row r="619" spans="1:13" s="133" customFormat="1" ht="38.25" x14ac:dyDescent="0.2">
      <c r="A619" s="551">
        <f t="shared" si="9"/>
        <v>617</v>
      </c>
      <c r="B619" s="552" t="s">
        <v>293</v>
      </c>
      <c r="C619" s="547" t="s">
        <v>3223</v>
      </c>
      <c r="D619" s="551" t="s">
        <v>750</v>
      </c>
      <c r="E619" s="551" t="s">
        <v>323</v>
      </c>
      <c r="F619" s="553" t="s">
        <v>3228</v>
      </c>
      <c r="G619" s="547" t="s">
        <v>3221</v>
      </c>
      <c r="H619" s="547" t="s">
        <v>3220</v>
      </c>
      <c r="I619" s="549" t="s">
        <v>757</v>
      </c>
      <c r="J619" s="548">
        <v>2400</v>
      </c>
      <c r="K619" s="548"/>
      <c r="L619" s="547"/>
      <c r="M619" s="132"/>
    </row>
    <row r="620" spans="1:13" s="133" customFormat="1" ht="38.25" x14ac:dyDescent="0.2">
      <c r="A620" s="551">
        <f t="shared" si="9"/>
        <v>618</v>
      </c>
      <c r="B620" s="552" t="s">
        <v>293</v>
      </c>
      <c r="C620" s="547" t="s">
        <v>3223</v>
      </c>
      <c r="D620" s="551" t="s">
        <v>750</v>
      </c>
      <c r="E620" s="551" t="s">
        <v>323</v>
      </c>
      <c r="F620" s="553" t="s">
        <v>3227</v>
      </c>
      <c r="G620" s="547" t="s">
        <v>3221</v>
      </c>
      <c r="H620" s="547" t="s">
        <v>3226</v>
      </c>
      <c r="I620" s="549" t="s">
        <v>757</v>
      </c>
      <c r="J620" s="548">
        <v>5760</v>
      </c>
      <c r="K620" s="548"/>
      <c r="L620" s="547"/>
      <c r="M620" s="132"/>
    </row>
    <row r="621" spans="1:13" s="133" customFormat="1" ht="38.25" x14ac:dyDescent="0.2">
      <c r="A621" s="551">
        <f t="shared" si="9"/>
        <v>619</v>
      </c>
      <c r="B621" s="552" t="s">
        <v>293</v>
      </c>
      <c r="C621" s="547" t="s">
        <v>3223</v>
      </c>
      <c r="D621" s="551" t="s">
        <v>750</v>
      </c>
      <c r="E621" s="551" t="s">
        <v>323</v>
      </c>
      <c r="F621" s="553" t="s">
        <v>3225</v>
      </c>
      <c r="G621" s="547" t="s">
        <v>3221</v>
      </c>
      <c r="H621" s="547" t="s">
        <v>3224</v>
      </c>
      <c r="I621" s="549" t="s">
        <v>757</v>
      </c>
      <c r="J621" s="548">
        <v>1188</v>
      </c>
      <c r="K621" s="548"/>
      <c r="L621" s="547"/>
      <c r="M621" s="132"/>
    </row>
    <row r="622" spans="1:13" s="133" customFormat="1" ht="38.25" x14ac:dyDescent="0.2">
      <c r="A622" s="551">
        <f t="shared" si="9"/>
        <v>620</v>
      </c>
      <c r="B622" s="552" t="s">
        <v>293</v>
      </c>
      <c r="C622" s="547" t="s">
        <v>3223</v>
      </c>
      <c r="D622" s="551" t="s">
        <v>750</v>
      </c>
      <c r="E622" s="551" t="s">
        <v>323</v>
      </c>
      <c r="F622" s="553" t="s">
        <v>3222</v>
      </c>
      <c r="G622" s="547" t="s">
        <v>3221</v>
      </c>
      <c r="H622" s="547" t="s">
        <v>3220</v>
      </c>
      <c r="I622" s="549" t="s">
        <v>757</v>
      </c>
      <c r="J622" s="548">
        <v>840</v>
      </c>
      <c r="K622" s="548"/>
      <c r="L622" s="547"/>
      <c r="M622" s="132"/>
    </row>
    <row r="623" spans="1:13" s="133" customFormat="1" ht="25.5" x14ac:dyDescent="0.2">
      <c r="A623" s="551">
        <f t="shared" si="9"/>
        <v>621</v>
      </c>
      <c r="B623" s="552" t="s">
        <v>293</v>
      </c>
      <c r="C623" s="547" t="s">
        <v>3219</v>
      </c>
      <c r="D623" s="551" t="s">
        <v>672</v>
      </c>
      <c r="E623" s="551" t="s">
        <v>703</v>
      </c>
      <c r="F623" s="553" t="s">
        <v>3218</v>
      </c>
      <c r="G623" s="547" t="s">
        <v>3217</v>
      </c>
      <c r="H623" s="547" t="s">
        <v>3216</v>
      </c>
      <c r="I623" s="549" t="s">
        <v>1610</v>
      </c>
      <c r="J623" s="548">
        <v>9076.6</v>
      </c>
      <c r="K623" s="548"/>
      <c r="L623" s="547"/>
      <c r="M623" s="132"/>
    </row>
    <row r="624" spans="1:13" ht="51" x14ac:dyDescent="0.25">
      <c r="A624" s="539">
        <f t="shared" si="9"/>
        <v>622</v>
      </c>
      <c r="B624" s="539" t="s">
        <v>607</v>
      </c>
      <c r="C624" s="535" t="s">
        <v>3215</v>
      </c>
      <c r="D624" s="539" t="s">
        <v>672</v>
      </c>
      <c r="E624" s="539" t="s">
        <v>323</v>
      </c>
      <c r="F624" s="546" t="s">
        <v>3214</v>
      </c>
      <c r="G624" s="535" t="s">
        <v>3213</v>
      </c>
      <c r="H624" s="535" t="s">
        <v>3212</v>
      </c>
      <c r="I624" s="546" t="s">
        <v>3211</v>
      </c>
      <c r="J624" s="536">
        <v>1604</v>
      </c>
      <c r="K624" s="536"/>
      <c r="L624" s="535"/>
      <c r="M624" s="128"/>
    </row>
    <row r="625" spans="1:13" ht="38.25" x14ac:dyDescent="0.25">
      <c r="A625" s="539">
        <f t="shared" si="9"/>
        <v>623</v>
      </c>
      <c r="B625" s="539" t="s">
        <v>607</v>
      </c>
      <c r="C625" s="535" t="s">
        <v>3085</v>
      </c>
      <c r="D625" s="539" t="s">
        <v>672</v>
      </c>
      <c r="E625" s="539" t="s">
        <v>323</v>
      </c>
      <c r="F625" s="543" t="s">
        <v>3210</v>
      </c>
      <c r="G625" s="535" t="s">
        <v>3199</v>
      </c>
      <c r="H625" s="535" t="s">
        <v>3209</v>
      </c>
      <c r="I625" s="544" t="s">
        <v>3208</v>
      </c>
      <c r="J625" s="536">
        <v>6968.93</v>
      </c>
      <c r="K625" s="536"/>
      <c r="L625" s="535"/>
      <c r="M625" s="128"/>
    </row>
    <row r="626" spans="1:13" ht="51" x14ac:dyDescent="0.25">
      <c r="A626" s="539">
        <f t="shared" si="9"/>
        <v>624</v>
      </c>
      <c r="B626" s="539" t="s">
        <v>607</v>
      </c>
      <c r="C626" s="535" t="s">
        <v>3207</v>
      </c>
      <c r="D626" s="539" t="s">
        <v>672</v>
      </c>
      <c r="E626" s="539" t="s">
        <v>703</v>
      </c>
      <c r="F626" s="544" t="s">
        <v>3206</v>
      </c>
      <c r="G626" s="535" t="s">
        <v>3199</v>
      </c>
      <c r="H626" s="535" t="s">
        <v>3205</v>
      </c>
      <c r="I626" s="543" t="s">
        <v>1445</v>
      </c>
      <c r="J626" s="536">
        <v>3680</v>
      </c>
      <c r="K626" s="536"/>
      <c r="L626" s="535"/>
      <c r="M626" s="128"/>
    </row>
    <row r="627" spans="1:13" ht="51" x14ac:dyDescent="0.25">
      <c r="A627" s="539">
        <f t="shared" si="9"/>
        <v>625</v>
      </c>
      <c r="B627" s="539" t="s">
        <v>607</v>
      </c>
      <c r="C627" s="535" t="s">
        <v>3204</v>
      </c>
      <c r="D627" s="539" t="s">
        <v>672</v>
      </c>
      <c r="E627" s="539" t="s">
        <v>703</v>
      </c>
      <c r="F627" s="544" t="s">
        <v>3203</v>
      </c>
      <c r="G627" s="535" t="s">
        <v>3202</v>
      </c>
      <c r="H627" s="535" t="s">
        <v>3201</v>
      </c>
      <c r="I627" s="543" t="s">
        <v>1445</v>
      </c>
      <c r="J627" s="536">
        <v>12635</v>
      </c>
      <c r="K627" s="536"/>
      <c r="L627" s="535"/>
      <c r="M627" s="128"/>
    </row>
    <row r="628" spans="1:13" ht="63.75" x14ac:dyDescent="0.25">
      <c r="A628" s="626">
        <f t="shared" si="9"/>
        <v>626</v>
      </c>
      <c r="B628" s="626" t="s">
        <v>607</v>
      </c>
      <c r="C628" s="625"/>
      <c r="D628" s="626" t="s">
        <v>672</v>
      </c>
      <c r="E628" s="626" t="s">
        <v>703</v>
      </c>
      <c r="F628" s="544" t="s">
        <v>3200</v>
      </c>
      <c r="G628" s="625" t="s">
        <v>3199</v>
      </c>
      <c r="H628" s="625" t="s">
        <v>3198</v>
      </c>
      <c r="I628" s="543" t="s">
        <v>1519</v>
      </c>
      <c r="J628" s="624"/>
      <c r="K628" s="536"/>
      <c r="L628" s="535"/>
      <c r="M628" s="128"/>
    </row>
    <row r="629" spans="1:13" ht="25.5" x14ac:dyDescent="0.25">
      <c r="A629" s="626">
        <f t="shared" si="9"/>
        <v>627</v>
      </c>
      <c r="B629" s="626" t="s">
        <v>607</v>
      </c>
      <c r="C629" s="625" t="s">
        <v>3144</v>
      </c>
      <c r="D629" s="626" t="s">
        <v>750</v>
      </c>
      <c r="E629" s="626" t="s">
        <v>3143</v>
      </c>
      <c r="F629" s="538" t="s">
        <v>3197</v>
      </c>
      <c r="G629" s="625" t="s">
        <v>3196</v>
      </c>
      <c r="H629" s="625" t="s">
        <v>3195</v>
      </c>
      <c r="I629" s="537" t="s">
        <v>3194</v>
      </c>
      <c r="J629" s="624">
        <v>17033.37</v>
      </c>
      <c r="K629" s="536"/>
      <c r="L629" s="535"/>
    </row>
    <row r="630" spans="1:13" ht="25.5" x14ac:dyDescent="0.25">
      <c r="A630" s="539">
        <f t="shared" si="9"/>
        <v>628</v>
      </c>
      <c r="B630" s="539" t="s">
        <v>607</v>
      </c>
      <c r="C630" s="535" t="s">
        <v>1194</v>
      </c>
      <c r="D630" s="539" t="s">
        <v>750</v>
      </c>
      <c r="E630" s="539" t="s">
        <v>323</v>
      </c>
      <c r="F630" s="538" t="s">
        <v>3193</v>
      </c>
      <c r="G630" s="535" t="s">
        <v>3192</v>
      </c>
      <c r="H630" s="535" t="s">
        <v>3191</v>
      </c>
      <c r="I630" s="540" t="s">
        <v>3190</v>
      </c>
      <c r="J630" s="536">
        <v>2350</v>
      </c>
      <c r="K630" s="536"/>
      <c r="L630" s="535"/>
    </row>
    <row r="631" spans="1:13" ht="25.5" x14ac:dyDescent="0.25">
      <c r="A631" s="539">
        <f t="shared" si="9"/>
        <v>629</v>
      </c>
      <c r="B631" s="539" t="s">
        <v>607</v>
      </c>
      <c r="C631" s="535" t="s">
        <v>3144</v>
      </c>
      <c r="D631" s="539" t="s">
        <v>750</v>
      </c>
      <c r="E631" s="539" t="s">
        <v>3143</v>
      </c>
      <c r="F631" s="538" t="s">
        <v>2526</v>
      </c>
      <c r="G631" s="535" t="s">
        <v>3189</v>
      </c>
      <c r="H631" s="535" t="s">
        <v>3188</v>
      </c>
      <c r="I631" s="540" t="s">
        <v>3187</v>
      </c>
      <c r="J631" s="536">
        <v>8733.4</v>
      </c>
      <c r="K631" s="536"/>
      <c r="L631" s="535"/>
    </row>
    <row r="632" spans="1:13" ht="25.5" x14ac:dyDescent="0.25">
      <c r="A632" s="539">
        <f t="shared" si="9"/>
        <v>630</v>
      </c>
      <c r="B632" s="539" t="s">
        <v>607</v>
      </c>
      <c r="C632" s="535" t="s">
        <v>3144</v>
      </c>
      <c r="D632" s="539" t="s">
        <v>750</v>
      </c>
      <c r="E632" s="539" t="s">
        <v>3143</v>
      </c>
      <c r="F632" s="538" t="s">
        <v>3186</v>
      </c>
      <c r="G632" s="535" t="s">
        <v>3185</v>
      </c>
      <c r="H632" s="535" t="s">
        <v>3184</v>
      </c>
      <c r="I632" s="540" t="s">
        <v>1195</v>
      </c>
      <c r="J632" s="536">
        <v>1246.67</v>
      </c>
      <c r="K632" s="536"/>
      <c r="L632" s="535"/>
    </row>
    <row r="633" spans="1:13" ht="25.5" x14ac:dyDescent="0.25">
      <c r="A633" s="539">
        <f t="shared" si="9"/>
        <v>631</v>
      </c>
      <c r="B633" s="539" t="s">
        <v>607</v>
      </c>
      <c r="C633" s="535" t="s">
        <v>1194</v>
      </c>
      <c r="D633" s="539" t="s">
        <v>750</v>
      </c>
      <c r="E633" s="539" t="s">
        <v>323</v>
      </c>
      <c r="F633" s="538" t="s">
        <v>3183</v>
      </c>
      <c r="G633" s="535" t="s">
        <v>3182</v>
      </c>
      <c r="H633" s="535" t="s">
        <v>3181</v>
      </c>
      <c r="I633" s="540" t="s">
        <v>3180</v>
      </c>
      <c r="J633" s="536">
        <v>208.33</v>
      </c>
      <c r="K633" s="536"/>
      <c r="L633" s="535"/>
    </row>
    <row r="634" spans="1:13" ht="38.25" x14ac:dyDescent="0.25">
      <c r="A634" s="539">
        <f t="shared" si="9"/>
        <v>632</v>
      </c>
      <c r="B634" s="539" t="s">
        <v>607</v>
      </c>
      <c r="C634" s="535" t="s">
        <v>3130</v>
      </c>
      <c r="D634" s="539" t="s">
        <v>750</v>
      </c>
      <c r="E634" s="539" t="s">
        <v>323</v>
      </c>
      <c r="F634" s="538" t="s">
        <v>3179</v>
      </c>
      <c r="G634" s="535" t="s">
        <v>3123</v>
      </c>
      <c r="H634" s="535" t="s">
        <v>3122</v>
      </c>
      <c r="I634" s="540" t="s">
        <v>3177</v>
      </c>
      <c r="J634" s="536">
        <v>9752.4500000000007</v>
      </c>
      <c r="K634" s="536"/>
      <c r="L634" s="535"/>
    </row>
    <row r="635" spans="1:13" ht="38.25" x14ac:dyDescent="0.25">
      <c r="A635" s="539">
        <f t="shared" si="9"/>
        <v>633</v>
      </c>
      <c r="B635" s="539" t="s">
        <v>607</v>
      </c>
      <c r="C635" s="535" t="s">
        <v>3134</v>
      </c>
      <c r="D635" s="539" t="s">
        <v>750</v>
      </c>
      <c r="E635" s="539" t="s">
        <v>323</v>
      </c>
      <c r="F635" s="538" t="s">
        <v>3178</v>
      </c>
      <c r="G635" s="535" t="s">
        <v>3123</v>
      </c>
      <c r="H635" s="535" t="s">
        <v>3122</v>
      </c>
      <c r="I635" s="540" t="s">
        <v>3177</v>
      </c>
      <c r="J635" s="536">
        <v>3386.25</v>
      </c>
      <c r="K635" s="536"/>
      <c r="L635" s="535"/>
    </row>
    <row r="636" spans="1:13" ht="25.5" x14ac:dyDescent="0.25">
      <c r="A636" s="539">
        <f t="shared" si="9"/>
        <v>634</v>
      </c>
      <c r="B636" s="539" t="s">
        <v>607</v>
      </c>
      <c r="C636" s="535" t="s">
        <v>3136</v>
      </c>
      <c r="D636" s="539" t="s">
        <v>750</v>
      </c>
      <c r="E636" s="539" t="s">
        <v>323</v>
      </c>
      <c r="F636" s="538" t="s">
        <v>3176</v>
      </c>
      <c r="G636" s="535" t="s">
        <v>3123</v>
      </c>
      <c r="H636" s="535" t="s">
        <v>3122</v>
      </c>
      <c r="I636" s="540" t="s">
        <v>3168</v>
      </c>
      <c r="J636" s="536">
        <v>400</v>
      </c>
      <c r="K636" s="536"/>
      <c r="L636" s="535"/>
    </row>
    <row r="637" spans="1:13" ht="38.25" x14ac:dyDescent="0.25">
      <c r="A637" s="539">
        <f t="shared" si="9"/>
        <v>635</v>
      </c>
      <c r="B637" s="539" t="s">
        <v>607</v>
      </c>
      <c r="C637" s="535" t="s">
        <v>3132</v>
      </c>
      <c r="D637" s="539" t="s">
        <v>750</v>
      </c>
      <c r="E637" s="539" t="s">
        <v>323</v>
      </c>
      <c r="F637" s="538" t="s">
        <v>3175</v>
      </c>
      <c r="G637" s="535" t="s">
        <v>3123</v>
      </c>
      <c r="H637" s="535" t="s">
        <v>3122</v>
      </c>
      <c r="I637" s="540" t="s">
        <v>3174</v>
      </c>
      <c r="J637" s="536">
        <v>300</v>
      </c>
      <c r="K637" s="536"/>
      <c r="L637" s="535"/>
    </row>
    <row r="638" spans="1:13" ht="25.5" x14ac:dyDescent="0.25">
      <c r="A638" s="539">
        <f t="shared" si="9"/>
        <v>636</v>
      </c>
      <c r="B638" s="539" t="s">
        <v>607</v>
      </c>
      <c r="C638" s="535" t="s">
        <v>3125</v>
      </c>
      <c r="D638" s="539" t="s">
        <v>750</v>
      </c>
      <c r="E638" s="539" t="s">
        <v>323</v>
      </c>
      <c r="F638" s="538" t="s">
        <v>3173</v>
      </c>
      <c r="G638" s="535" t="s">
        <v>3123</v>
      </c>
      <c r="H638" s="535" t="s">
        <v>3122</v>
      </c>
      <c r="I638" s="540" t="s">
        <v>3172</v>
      </c>
      <c r="J638" s="536">
        <v>500</v>
      </c>
      <c r="K638" s="536"/>
      <c r="L638" s="535"/>
    </row>
    <row r="639" spans="1:13" ht="25.5" x14ac:dyDescent="0.25">
      <c r="A639" s="539">
        <f t="shared" si="9"/>
        <v>637</v>
      </c>
      <c r="B639" s="539" t="s">
        <v>607</v>
      </c>
      <c r="C639" s="535" t="s">
        <v>3127</v>
      </c>
      <c r="D639" s="539" t="s">
        <v>750</v>
      </c>
      <c r="E639" s="539" t="s">
        <v>323</v>
      </c>
      <c r="F639" s="538" t="s">
        <v>3171</v>
      </c>
      <c r="G639" s="535" t="s">
        <v>3123</v>
      </c>
      <c r="H639" s="535" t="s">
        <v>3122</v>
      </c>
      <c r="I639" s="540" t="s">
        <v>3168</v>
      </c>
      <c r="J639" s="536">
        <v>600</v>
      </c>
      <c r="K639" s="536"/>
      <c r="L639" s="535"/>
    </row>
    <row r="640" spans="1:13" ht="38.25" x14ac:dyDescent="0.25">
      <c r="A640" s="539">
        <f t="shared" si="9"/>
        <v>638</v>
      </c>
      <c r="B640" s="539" t="s">
        <v>607</v>
      </c>
      <c r="C640" s="535" t="s">
        <v>3170</v>
      </c>
      <c r="D640" s="539" t="s">
        <v>750</v>
      </c>
      <c r="E640" s="539" t="s">
        <v>323</v>
      </c>
      <c r="F640" s="538" t="s">
        <v>3169</v>
      </c>
      <c r="G640" s="535" t="s">
        <v>3123</v>
      </c>
      <c r="H640" s="535" t="s">
        <v>3146</v>
      </c>
      <c r="I640" s="540" t="s">
        <v>3168</v>
      </c>
      <c r="J640" s="536">
        <v>723.6</v>
      </c>
      <c r="K640" s="536"/>
      <c r="L640" s="535"/>
    </row>
    <row r="641" spans="1:13" ht="38.25" x14ac:dyDescent="0.25">
      <c r="A641" s="539">
        <f t="shared" si="9"/>
        <v>639</v>
      </c>
      <c r="B641" s="539" t="s">
        <v>607</v>
      </c>
      <c r="C641" s="535" t="s">
        <v>3138</v>
      </c>
      <c r="D641" s="539" t="s">
        <v>750</v>
      </c>
      <c r="E641" s="539" t="s">
        <v>323</v>
      </c>
      <c r="F641" s="538" t="s">
        <v>3167</v>
      </c>
      <c r="G641" s="535" t="s">
        <v>3123</v>
      </c>
      <c r="H641" s="535" t="s">
        <v>3122</v>
      </c>
      <c r="I641" s="540" t="s">
        <v>3166</v>
      </c>
      <c r="J641" s="536">
        <v>600</v>
      </c>
      <c r="K641" s="536"/>
      <c r="L641" s="535"/>
    </row>
    <row r="642" spans="1:13" ht="25.5" x14ac:dyDescent="0.25">
      <c r="A642" s="539">
        <f t="shared" si="9"/>
        <v>640</v>
      </c>
      <c r="B642" s="539" t="s">
        <v>607</v>
      </c>
      <c r="C642" s="535" t="s">
        <v>1194</v>
      </c>
      <c r="D642" s="539" t="s">
        <v>750</v>
      </c>
      <c r="E642" s="539" t="s">
        <v>323</v>
      </c>
      <c r="F642" s="538" t="s">
        <v>3165</v>
      </c>
      <c r="G642" s="535" t="s">
        <v>3164</v>
      </c>
      <c r="H642" s="535" t="s">
        <v>3163</v>
      </c>
      <c r="I642" s="540" t="s">
        <v>3162</v>
      </c>
      <c r="J642" s="536">
        <v>733.33</v>
      </c>
      <c r="K642" s="536"/>
      <c r="L642" s="535"/>
    </row>
    <row r="643" spans="1:13" ht="51" x14ac:dyDescent="0.25">
      <c r="A643" s="539">
        <f t="shared" si="9"/>
        <v>641</v>
      </c>
      <c r="B643" s="539" t="s">
        <v>607</v>
      </c>
      <c r="C643" s="535" t="s">
        <v>3161</v>
      </c>
      <c r="D643" s="539" t="s">
        <v>750</v>
      </c>
      <c r="E643" s="539" t="s">
        <v>323</v>
      </c>
      <c r="F643" s="538" t="s">
        <v>3160</v>
      </c>
      <c r="G643" s="535" t="s">
        <v>3123</v>
      </c>
      <c r="H643" s="535" t="s">
        <v>3122</v>
      </c>
      <c r="I643" s="540" t="s">
        <v>3159</v>
      </c>
      <c r="J643" s="536">
        <v>150</v>
      </c>
      <c r="K643" s="536"/>
      <c r="L643" s="535"/>
    </row>
    <row r="644" spans="1:13" ht="25.5" x14ac:dyDescent="0.25">
      <c r="A644" s="539">
        <f t="shared" ref="A644:A696" si="10">A643+1</f>
        <v>642</v>
      </c>
      <c r="B644" s="539" t="s">
        <v>607</v>
      </c>
      <c r="C644" s="535" t="s">
        <v>3156</v>
      </c>
      <c r="D644" s="539" t="s">
        <v>750</v>
      </c>
      <c r="E644" s="539" t="s">
        <v>323</v>
      </c>
      <c r="F644" s="538" t="s">
        <v>3158</v>
      </c>
      <c r="G644" s="535" t="s">
        <v>3157</v>
      </c>
      <c r="H644" s="535" t="s">
        <v>3156</v>
      </c>
      <c r="I644" s="537" t="s">
        <v>3155</v>
      </c>
      <c r="J644" s="536">
        <v>29522.41</v>
      </c>
      <c r="K644" s="536"/>
      <c r="L644" s="535"/>
    </row>
    <row r="645" spans="1:13" ht="25.5" x14ac:dyDescent="0.25">
      <c r="A645" s="539">
        <f t="shared" si="10"/>
        <v>643</v>
      </c>
      <c r="B645" s="539" t="s">
        <v>607</v>
      </c>
      <c r="C645" s="535" t="s">
        <v>3154</v>
      </c>
      <c r="D645" s="539" t="s">
        <v>750</v>
      </c>
      <c r="E645" s="539" t="s">
        <v>323</v>
      </c>
      <c r="F645" s="538" t="s">
        <v>3153</v>
      </c>
      <c r="G645" s="535" t="s">
        <v>3152</v>
      </c>
      <c r="H645" s="535" t="s">
        <v>3151</v>
      </c>
      <c r="I645" s="537" t="s">
        <v>3145</v>
      </c>
      <c r="J645" s="536">
        <v>12823.25</v>
      </c>
      <c r="K645" s="536"/>
      <c r="L645" s="535"/>
    </row>
    <row r="646" spans="1:13" ht="38.25" x14ac:dyDescent="0.25">
      <c r="A646" s="539">
        <f t="shared" si="10"/>
        <v>644</v>
      </c>
      <c r="B646" s="539" t="s">
        <v>607</v>
      </c>
      <c r="C646" s="535" t="s">
        <v>3150</v>
      </c>
      <c r="D646" s="539" t="s">
        <v>750</v>
      </c>
      <c r="E646" s="539" t="s">
        <v>323</v>
      </c>
      <c r="F646" s="538" t="s">
        <v>3149</v>
      </c>
      <c r="G646" s="535" t="s">
        <v>3123</v>
      </c>
      <c r="H646" s="535" t="s">
        <v>3146</v>
      </c>
      <c r="I646" s="537" t="s">
        <v>3145</v>
      </c>
      <c r="J646" s="536">
        <v>900</v>
      </c>
      <c r="K646" s="536"/>
      <c r="L646" s="535"/>
    </row>
    <row r="647" spans="1:13" ht="51" x14ac:dyDescent="0.25">
      <c r="A647" s="539">
        <f t="shared" si="10"/>
        <v>645</v>
      </c>
      <c r="B647" s="539" t="s">
        <v>607</v>
      </c>
      <c r="C647" s="535" t="s">
        <v>3148</v>
      </c>
      <c r="D647" s="539" t="s">
        <v>750</v>
      </c>
      <c r="E647" s="539" t="s">
        <v>323</v>
      </c>
      <c r="F647" s="538" t="s">
        <v>3147</v>
      </c>
      <c r="G647" s="535" t="s">
        <v>3123</v>
      </c>
      <c r="H647" s="535" t="s">
        <v>3146</v>
      </c>
      <c r="I647" s="537" t="s">
        <v>3145</v>
      </c>
      <c r="J647" s="536">
        <v>728</v>
      </c>
      <c r="K647" s="536"/>
      <c r="L647" s="535"/>
    </row>
    <row r="648" spans="1:13" ht="38.25" x14ac:dyDescent="0.25">
      <c r="A648" s="539">
        <f t="shared" si="10"/>
        <v>646</v>
      </c>
      <c r="B648" s="539" t="s">
        <v>607</v>
      </c>
      <c r="C648" s="535" t="s">
        <v>3144</v>
      </c>
      <c r="D648" s="539" t="s">
        <v>750</v>
      </c>
      <c r="E648" s="539" t="s">
        <v>3143</v>
      </c>
      <c r="F648" s="538" t="s">
        <v>3142</v>
      </c>
      <c r="G648" s="535" t="s">
        <v>3141</v>
      </c>
      <c r="H648" s="535" t="s">
        <v>3140</v>
      </c>
      <c r="I648" s="537" t="s">
        <v>3139</v>
      </c>
      <c r="J648" s="536">
        <v>6750</v>
      </c>
      <c r="K648" s="536"/>
      <c r="L648" s="535"/>
    </row>
    <row r="649" spans="1:13" ht="38.25" x14ac:dyDescent="0.25">
      <c r="A649" s="539">
        <f t="shared" si="10"/>
        <v>647</v>
      </c>
      <c r="B649" s="539" t="s">
        <v>607</v>
      </c>
      <c r="C649" s="535" t="s">
        <v>3138</v>
      </c>
      <c r="D649" s="539" t="s">
        <v>750</v>
      </c>
      <c r="E649" s="539" t="s">
        <v>323</v>
      </c>
      <c r="F649" s="538" t="s">
        <v>3137</v>
      </c>
      <c r="G649" s="535" t="s">
        <v>3123</v>
      </c>
      <c r="H649" s="535" t="s">
        <v>3122</v>
      </c>
      <c r="I649" s="537" t="s">
        <v>3121</v>
      </c>
      <c r="J649" s="536">
        <v>966.66</v>
      </c>
      <c r="K649" s="536"/>
      <c r="L649" s="535"/>
    </row>
    <row r="650" spans="1:13" ht="25.5" x14ac:dyDescent="0.25">
      <c r="A650" s="539">
        <f t="shared" si="10"/>
        <v>648</v>
      </c>
      <c r="B650" s="539" t="s">
        <v>607</v>
      </c>
      <c r="C650" s="535" t="s">
        <v>3136</v>
      </c>
      <c r="D650" s="539" t="s">
        <v>750</v>
      </c>
      <c r="E650" s="539" t="s">
        <v>323</v>
      </c>
      <c r="F650" s="538" t="s">
        <v>3135</v>
      </c>
      <c r="G650" s="535" t="s">
        <v>3123</v>
      </c>
      <c r="H650" s="535" t="s">
        <v>3122</v>
      </c>
      <c r="I650" s="537" t="s">
        <v>3128</v>
      </c>
      <c r="J650" s="536">
        <v>1604.17</v>
      </c>
      <c r="K650" s="536"/>
      <c r="L650" s="535"/>
    </row>
    <row r="651" spans="1:13" ht="38.25" x14ac:dyDescent="0.25">
      <c r="A651" s="539">
        <f t="shared" si="10"/>
        <v>649</v>
      </c>
      <c r="B651" s="539" t="s">
        <v>607</v>
      </c>
      <c r="C651" s="535" t="s">
        <v>3134</v>
      </c>
      <c r="D651" s="539" t="s">
        <v>750</v>
      </c>
      <c r="E651" s="539" t="s">
        <v>323</v>
      </c>
      <c r="F651" s="538" t="s">
        <v>3133</v>
      </c>
      <c r="G651" s="535" t="s">
        <v>3123</v>
      </c>
      <c r="H651" s="535" t="s">
        <v>3122</v>
      </c>
      <c r="I651" s="537" t="s">
        <v>3121</v>
      </c>
      <c r="J651" s="536">
        <v>4465</v>
      </c>
      <c r="K651" s="536"/>
      <c r="L651" s="535"/>
    </row>
    <row r="652" spans="1:13" ht="38.25" x14ac:dyDescent="0.25">
      <c r="A652" s="539">
        <f t="shared" si="10"/>
        <v>650</v>
      </c>
      <c r="B652" s="539" t="s">
        <v>607</v>
      </c>
      <c r="C652" s="535" t="s">
        <v>3132</v>
      </c>
      <c r="D652" s="539" t="s">
        <v>750</v>
      </c>
      <c r="E652" s="539" t="s">
        <v>323</v>
      </c>
      <c r="F652" s="538" t="s">
        <v>3131</v>
      </c>
      <c r="G652" s="535" t="s">
        <v>3123</v>
      </c>
      <c r="H652" s="535" t="s">
        <v>3122</v>
      </c>
      <c r="I652" s="537" t="s">
        <v>3121</v>
      </c>
      <c r="J652" s="536">
        <v>916.67</v>
      </c>
      <c r="K652" s="536"/>
      <c r="L652" s="535"/>
    </row>
    <row r="653" spans="1:13" ht="38.25" x14ac:dyDescent="0.25">
      <c r="A653" s="539">
        <f t="shared" si="10"/>
        <v>651</v>
      </c>
      <c r="B653" s="539" t="s">
        <v>607</v>
      </c>
      <c r="C653" s="535" t="s">
        <v>3130</v>
      </c>
      <c r="D653" s="539" t="s">
        <v>750</v>
      </c>
      <c r="E653" s="539" t="s">
        <v>323</v>
      </c>
      <c r="F653" s="538" t="s">
        <v>3129</v>
      </c>
      <c r="G653" s="535" t="s">
        <v>3123</v>
      </c>
      <c r="H653" s="535" t="s">
        <v>3122</v>
      </c>
      <c r="I653" s="537" t="s">
        <v>3128</v>
      </c>
      <c r="J653" s="536">
        <v>16433.34</v>
      </c>
      <c r="K653" s="536"/>
      <c r="L653" s="535"/>
    </row>
    <row r="654" spans="1:13" ht="25.5" x14ac:dyDescent="0.25">
      <c r="A654" s="539">
        <f t="shared" si="10"/>
        <v>652</v>
      </c>
      <c r="B654" s="539" t="s">
        <v>607</v>
      </c>
      <c r="C654" s="535" t="s">
        <v>3127</v>
      </c>
      <c r="D654" s="539" t="s">
        <v>750</v>
      </c>
      <c r="E654" s="539" t="s">
        <v>323</v>
      </c>
      <c r="F654" s="538" t="s">
        <v>3126</v>
      </c>
      <c r="G654" s="535" t="s">
        <v>3123</v>
      </c>
      <c r="H654" s="535" t="s">
        <v>3122</v>
      </c>
      <c r="I654" s="537" t="s">
        <v>3121</v>
      </c>
      <c r="J654" s="536">
        <v>916.66</v>
      </c>
      <c r="K654" s="536"/>
      <c r="L654" s="535"/>
    </row>
    <row r="655" spans="1:13" ht="25.5" x14ac:dyDescent="0.25">
      <c r="A655" s="539">
        <f t="shared" si="10"/>
        <v>653</v>
      </c>
      <c r="B655" s="539" t="s">
        <v>607</v>
      </c>
      <c r="C655" s="535" t="s">
        <v>3125</v>
      </c>
      <c r="D655" s="539" t="s">
        <v>750</v>
      </c>
      <c r="E655" s="539" t="s">
        <v>323</v>
      </c>
      <c r="F655" s="538" t="s">
        <v>3124</v>
      </c>
      <c r="G655" s="535" t="s">
        <v>3123</v>
      </c>
      <c r="H655" s="535" t="s">
        <v>3122</v>
      </c>
      <c r="I655" s="537" t="s">
        <v>3121</v>
      </c>
      <c r="J655" s="536">
        <v>916.66</v>
      </c>
      <c r="K655" s="536"/>
      <c r="L655" s="535"/>
    </row>
    <row r="656" spans="1:13" s="133" customFormat="1" ht="38.25" x14ac:dyDescent="0.2">
      <c r="A656" s="531">
        <f t="shared" si="10"/>
        <v>654</v>
      </c>
      <c r="B656" s="531" t="s">
        <v>297</v>
      </c>
      <c r="C656" s="527" t="s">
        <v>3069</v>
      </c>
      <c r="D656" s="531" t="s">
        <v>672</v>
      </c>
      <c r="E656" s="531" t="s">
        <v>703</v>
      </c>
      <c r="F656" s="530" t="s">
        <v>3120</v>
      </c>
      <c r="G656" s="527" t="s">
        <v>3119</v>
      </c>
      <c r="H656" s="527" t="s">
        <v>3118</v>
      </c>
      <c r="I656" s="623" t="s">
        <v>2484</v>
      </c>
      <c r="J656" s="528">
        <v>0</v>
      </c>
      <c r="K656" s="528"/>
      <c r="L656" s="527"/>
      <c r="M656" s="132"/>
    </row>
    <row r="657" spans="1:13" s="133" customFormat="1" ht="25.5" x14ac:dyDescent="0.2">
      <c r="A657" s="531">
        <f t="shared" si="10"/>
        <v>655</v>
      </c>
      <c r="B657" s="531" t="s">
        <v>297</v>
      </c>
      <c r="C657" s="527" t="s">
        <v>3117</v>
      </c>
      <c r="D657" s="531" t="s">
        <v>750</v>
      </c>
      <c r="E657" s="531" t="s">
        <v>543</v>
      </c>
      <c r="F657" s="530" t="s">
        <v>3116</v>
      </c>
      <c r="G657" s="527" t="s">
        <v>748</v>
      </c>
      <c r="H657" s="527" t="s">
        <v>3115</v>
      </c>
      <c r="I657" s="623">
        <v>2016</v>
      </c>
      <c r="J657" s="528">
        <v>2000</v>
      </c>
      <c r="K657" s="528"/>
      <c r="L657" s="527"/>
      <c r="M657" s="132"/>
    </row>
    <row r="658" spans="1:13" s="133" customFormat="1" ht="25.5" x14ac:dyDescent="0.2">
      <c r="A658" s="531">
        <f t="shared" si="10"/>
        <v>656</v>
      </c>
      <c r="B658" s="531" t="s">
        <v>297</v>
      </c>
      <c r="C658" s="527" t="s">
        <v>3114</v>
      </c>
      <c r="D658" s="531" t="s">
        <v>750</v>
      </c>
      <c r="E658" s="531" t="s">
        <v>543</v>
      </c>
      <c r="F658" s="530" t="s">
        <v>3113</v>
      </c>
      <c r="G658" s="527" t="s">
        <v>748</v>
      </c>
      <c r="H658" s="527" t="s">
        <v>3112</v>
      </c>
      <c r="I658" s="623">
        <v>2016</v>
      </c>
      <c r="J658" s="528">
        <v>3243</v>
      </c>
      <c r="K658" s="528"/>
      <c r="L658" s="527"/>
      <c r="M658" s="132"/>
    </row>
    <row r="659" spans="1:13" s="133" customFormat="1" ht="25.5" x14ac:dyDescent="0.2">
      <c r="A659" s="531">
        <f t="shared" si="10"/>
        <v>657</v>
      </c>
      <c r="B659" s="531" t="s">
        <v>297</v>
      </c>
      <c r="C659" s="527" t="s">
        <v>3085</v>
      </c>
      <c r="D659" s="531" t="s">
        <v>750</v>
      </c>
      <c r="E659" s="531" t="s">
        <v>543</v>
      </c>
      <c r="F659" s="530" t="s">
        <v>3111</v>
      </c>
      <c r="G659" s="527" t="s">
        <v>748</v>
      </c>
      <c r="H659" s="527" t="s">
        <v>3110</v>
      </c>
      <c r="I659" s="623">
        <v>2016</v>
      </c>
      <c r="J659" s="528">
        <v>2000</v>
      </c>
      <c r="K659" s="528"/>
      <c r="L659" s="527"/>
      <c r="M659" s="132"/>
    </row>
    <row r="660" spans="1:13" s="133" customFormat="1" ht="25.5" x14ac:dyDescent="0.2">
      <c r="A660" s="531">
        <f t="shared" si="10"/>
        <v>658</v>
      </c>
      <c r="B660" s="531" t="s">
        <v>297</v>
      </c>
      <c r="C660" s="527" t="s">
        <v>3094</v>
      </c>
      <c r="D660" s="531" t="s">
        <v>750</v>
      </c>
      <c r="E660" s="531" t="s">
        <v>543</v>
      </c>
      <c r="F660" s="530" t="s">
        <v>3109</v>
      </c>
      <c r="G660" s="527" t="s">
        <v>748</v>
      </c>
      <c r="H660" s="527" t="s">
        <v>3108</v>
      </c>
      <c r="I660" s="623">
        <v>2016</v>
      </c>
      <c r="J660" s="528">
        <v>500</v>
      </c>
      <c r="K660" s="528"/>
      <c r="L660" s="527"/>
      <c r="M660" s="132"/>
    </row>
    <row r="661" spans="1:13" s="133" customFormat="1" ht="25.5" x14ac:dyDescent="0.2">
      <c r="A661" s="531">
        <f t="shared" si="10"/>
        <v>659</v>
      </c>
      <c r="B661" s="531" t="s">
        <v>297</v>
      </c>
      <c r="C661" s="527" t="s">
        <v>3107</v>
      </c>
      <c r="D661" s="531" t="s">
        <v>750</v>
      </c>
      <c r="E661" s="531" t="s">
        <v>543</v>
      </c>
      <c r="F661" s="530" t="s">
        <v>3106</v>
      </c>
      <c r="G661" s="527" t="s">
        <v>748</v>
      </c>
      <c r="H661" s="527" t="s">
        <v>3105</v>
      </c>
      <c r="I661" s="623">
        <v>2016</v>
      </c>
      <c r="J661" s="528">
        <v>1000</v>
      </c>
      <c r="K661" s="528"/>
      <c r="L661" s="527"/>
      <c r="M661" s="132"/>
    </row>
    <row r="662" spans="1:13" s="133" customFormat="1" ht="25.5" x14ac:dyDescent="0.2">
      <c r="A662" s="531">
        <f t="shared" si="10"/>
        <v>660</v>
      </c>
      <c r="B662" s="531" t="s">
        <v>297</v>
      </c>
      <c r="C662" s="527" t="s">
        <v>3104</v>
      </c>
      <c r="D662" s="531" t="s">
        <v>750</v>
      </c>
      <c r="E662" s="531" t="s">
        <v>543</v>
      </c>
      <c r="F662" s="530" t="s">
        <v>3103</v>
      </c>
      <c r="G662" s="527" t="s">
        <v>748</v>
      </c>
      <c r="H662" s="527" t="s">
        <v>3102</v>
      </c>
      <c r="I662" s="623">
        <v>2016</v>
      </c>
      <c r="J662" s="528">
        <v>1000</v>
      </c>
      <c r="K662" s="528"/>
      <c r="L662" s="527"/>
      <c r="M662" s="132"/>
    </row>
    <row r="663" spans="1:13" s="133" customFormat="1" ht="25.5" x14ac:dyDescent="0.2">
      <c r="A663" s="531">
        <f t="shared" si="10"/>
        <v>661</v>
      </c>
      <c r="B663" s="531" t="s">
        <v>297</v>
      </c>
      <c r="C663" s="527" t="s">
        <v>3101</v>
      </c>
      <c r="D663" s="531" t="s">
        <v>750</v>
      </c>
      <c r="E663" s="531" t="s">
        <v>543</v>
      </c>
      <c r="F663" s="530" t="s">
        <v>3100</v>
      </c>
      <c r="G663" s="527" t="s">
        <v>748</v>
      </c>
      <c r="H663" s="527" t="s">
        <v>3075</v>
      </c>
      <c r="I663" s="623">
        <v>2016</v>
      </c>
      <c r="J663" s="528">
        <v>400</v>
      </c>
      <c r="K663" s="528"/>
      <c r="L663" s="527"/>
      <c r="M663" s="132"/>
    </row>
    <row r="664" spans="1:13" s="133" customFormat="1" ht="76.5" x14ac:dyDescent="0.2">
      <c r="A664" s="531">
        <f t="shared" si="10"/>
        <v>662</v>
      </c>
      <c r="B664" s="531" t="s">
        <v>297</v>
      </c>
      <c r="C664" s="527" t="s">
        <v>3099</v>
      </c>
      <c r="D664" s="531" t="s">
        <v>750</v>
      </c>
      <c r="E664" s="531" t="s">
        <v>543</v>
      </c>
      <c r="F664" s="530" t="s">
        <v>3098</v>
      </c>
      <c r="G664" s="527" t="s">
        <v>748</v>
      </c>
      <c r="H664" s="527" t="s">
        <v>3080</v>
      </c>
      <c r="I664" s="623">
        <v>2016</v>
      </c>
      <c r="J664" s="528">
        <v>1200</v>
      </c>
      <c r="K664" s="528"/>
      <c r="L664" s="527"/>
      <c r="M664" s="132"/>
    </row>
    <row r="665" spans="1:13" s="133" customFormat="1" ht="25.5" x14ac:dyDescent="0.2">
      <c r="A665" s="531">
        <f t="shared" si="10"/>
        <v>663</v>
      </c>
      <c r="B665" s="531" t="s">
        <v>297</v>
      </c>
      <c r="C665" s="527" t="s">
        <v>3097</v>
      </c>
      <c r="D665" s="531" t="s">
        <v>750</v>
      </c>
      <c r="E665" s="531" t="s">
        <v>543</v>
      </c>
      <c r="F665" s="530" t="s">
        <v>3096</v>
      </c>
      <c r="G665" s="527" t="s">
        <v>748</v>
      </c>
      <c r="H665" s="527" t="s">
        <v>3080</v>
      </c>
      <c r="I665" s="623">
        <v>2016</v>
      </c>
      <c r="J665" s="528">
        <v>30000</v>
      </c>
      <c r="K665" s="528"/>
      <c r="L665" s="527"/>
      <c r="M665" s="132"/>
    </row>
    <row r="666" spans="1:13" s="133" customFormat="1" ht="25.5" x14ac:dyDescent="0.2">
      <c r="A666" s="531">
        <f t="shared" si="10"/>
        <v>664</v>
      </c>
      <c r="B666" s="531" t="s">
        <v>297</v>
      </c>
      <c r="C666" s="527" t="s">
        <v>3094</v>
      </c>
      <c r="D666" s="531" t="s">
        <v>750</v>
      </c>
      <c r="E666" s="531" t="s">
        <v>543</v>
      </c>
      <c r="F666" s="530" t="s">
        <v>3095</v>
      </c>
      <c r="G666" s="527" t="s">
        <v>748</v>
      </c>
      <c r="H666" s="527" t="s">
        <v>3080</v>
      </c>
      <c r="I666" s="623">
        <v>2016</v>
      </c>
      <c r="J666" s="528">
        <v>20700</v>
      </c>
      <c r="K666" s="528"/>
      <c r="L666" s="527"/>
      <c r="M666" s="132"/>
    </row>
    <row r="667" spans="1:13" s="133" customFormat="1" ht="25.5" x14ac:dyDescent="0.2">
      <c r="A667" s="531">
        <f t="shared" si="10"/>
        <v>665</v>
      </c>
      <c r="B667" s="531" t="s">
        <v>297</v>
      </c>
      <c r="C667" s="527" t="s">
        <v>3094</v>
      </c>
      <c r="D667" s="531" t="s">
        <v>750</v>
      </c>
      <c r="E667" s="531" t="s">
        <v>543</v>
      </c>
      <c r="F667" s="530" t="s">
        <v>3093</v>
      </c>
      <c r="G667" s="527" t="s">
        <v>748</v>
      </c>
      <c r="H667" s="527" t="s">
        <v>3083</v>
      </c>
      <c r="I667" s="623">
        <v>2016</v>
      </c>
      <c r="J667" s="528">
        <v>2000</v>
      </c>
      <c r="K667" s="528"/>
      <c r="L667" s="527"/>
      <c r="M667" s="132"/>
    </row>
    <row r="668" spans="1:13" s="133" customFormat="1" ht="38.25" x14ac:dyDescent="0.2">
      <c r="A668" s="531">
        <f t="shared" si="10"/>
        <v>666</v>
      </c>
      <c r="B668" s="531" t="s">
        <v>297</v>
      </c>
      <c r="C668" s="527" t="s">
        <v>3092</v>
      </c>
      <c r="D668" s="531" t="s">
        <v>750</v>
      </c>
      <c r="E668" s="531" t="s">
        <v>543</v>
      </c>
      <c r="F668" s="530" t="s">
        <v>3091</v>
      </c>
      <c r="G668" s="527" t="s">
        <v>748</v>
      </c>
      <c r="H668" s="527" t="s">
        <v>3090</v>
      </c>
      <c r="I668" s="623">
        <v>2016</v>
      </c>
      <c r="J668" s="528">
        <v>1000</v>
      </c>
      <c r="K668" s="528"/>
      <c r="L668" s="527"/>
      <c r="M668" s="132"/>
    </row>
    <row r="669" spans="1:13" s="133" customFormat="1" ht="63.75" x14ac:dyDescent="0.2">
      <c r="A669" s="531">
        <f t="shared" si="10"/>
        <v>667</v>
      </c>
      <c r="B669" s="531" t="s">
        <v>297</v>
      </c>
      <c r="C669" s="527" t="s">
        <v>3089</v>
      </c>
      <c r="D669" s="531" t="s">
        <v>750</v>
      </c>
      <c r="E669" s="531" t="s">
        <v>543</v>
      </c>
      <c r="F669" s="530" t="s">
        <v>3088</v>
      </c>
      <c r="G669" s="527" t="s">
        <v>748</v>
      </c>
      <c r="H669" s="527" t="s">
        <v>3080</v>
      </c>
      <c r="I669" s="623">
        <v>2016</v>
      </c>
      <c r="J669" s="528">
        <v>6000</v>
      </c>
      <c r="K669" s="528"/>
      <c r="L669" s="527"/>
      <c r="M669" s="132"/>
    </row>
    <row r="670" spans="1:13" s="133" customFormat="1" ht="25.5" x14ac:dyDescent="0.2">
      <c r="A670" s="531">
        <f t="shared" si="10"/>
        <v>668</v>
      </c>
      <c r="B670" s="531" t="s">
        <v>297</v>
      </c>
      <c r="C670" s="527" t="s">
        <v>3087</v>
      </c>
      <c r="D670" s="531" t="s">
        <v>750</v>
      </c>
      <c r="E670" s="531" t="s">
        <v>543</v>
      </c>
      <c r="F670" s="530" t="s">
        <v>3086</v>
      </c>
      <c r="G670" s="527" t="s">
        <v>748</v>
      </c>
      <c r="H670" s="527" t="s">
        <v>3083</v>
      </c>
      <c r="I670" s="623">
        <v>2016</v>
      </c>
      <c r="J670" s="528">
        <v>1000</v>
      </c>
      <c r="K670" s="528"/>
      <c r="L670" s="527"/>
      <c r="M670" s="132"/>
    </row>
    <row r="671" spans="1:13" s="133" customFormat="1" ht="25.5" x14ac:dyDescent="0.2">
      <c r="A671" s="531">
        <f t="shared" si="10"/>
        <v>669</v>
      </c>
      <c r="B671" s="531" t="s">
        <v>297</v>
      </c>
      <c r="C671" s="527" t="s">
        <v>3085</v>
      </c>
      <c r="D671" s="531" t="s">
        <v>750</v>
      </c>
      <c r="E671" s="531" t="s">
        <v>543</v>
      </c>
      <c r="F671" s="530" t="s">
        <v>3084</v>
      </c>
      <c r="G671" s="527" t="s">
        <v>748</v>
      </c>
      <c r="H671" s="527" t="s">
        <v>3083</v>
      </c>
      <c r="I671" s="623">
        <v>2016</v>
      </c>
      <c r="J671" s="528">
        <v>2000</v>
      </c>
      <c r="K671" s="528"/>
      <c r="L671" s="527"/>
      <c r="M671" s="132"/>
    </row>
    <row r="672" spans="1:13" s="133" customFormat="1" ht="25.5" x14ac:dyDescent="0.2">
      <c r="A672" s="531">
        <f t="shared" si="10"/>
        <v>670</v>
      </c>
      <c r="B672" s="531" t="s">
        <v>297</v>
      </c>
      <c r="C672" s="527" t="s">
        <v>3082</v>
      </c>
      <c r="D672" s="531" t="s">
        <v>750</v>
      </c>
      <c r="E672" s="531" t="s">
        <v>543</v>
      </c>
      <c r="F672" s="530" t="s">
        <v>3081</v>
      </c>
      <c r="G672" s="527" t="s">
        <v>748</v>
      </c>
      <c r="H672" s="527" t="s">
        <v>3080</v>
      </c>
      <c r="I672" s="623">
        <v>2016</v>
      </c>
      <c r="J672" s="528">
        <v>5000</v>
      </c>
      <c r="K672" s="528"/>
      <c r="L672" s="527"/>
      <c r="M672" s="132"/>
    </row>
    <row r="673" spans="1:13" s="133" customFormat="1" ht="25.5" x14ac:dyDescent="0.2">
      <c r="A673" s="531">
        <f t="shared" si="10"/>
        <v>671</v>
      </c>
      <c r="B673" s="531" t="s">
        <v>297</v>
      </c>
      <c r="C673" s="527" t="s">
        <v>3079</v>
      </c>
      <c r="D673" s="531" t="s">
        <v>750</v>
      </c>
      <c r="E673" s="531" t="s">
        <v>543</v>
      </c>
      <c r="F673" s="530"/>
      <c r="G673" s="527" t="s">
        <v>748</v>
      </c>
      <c r="H673" s="527" t="s">
        <v>3075</v>
      </c>
      <c r="I673" s="623">
        <v>2016</v>
      </c>
      <c r="J673" s="528">
        <v>400</v>
      </c>
      <c r="K673" s="528"/>
      <c r="L673" s="527"/>
      <c r="M673" s="132"/>
    </row>
    <row r="674" spans="1:13" s="133" customFormat="1" ht="25.5" x14ac:dyDescent="0.2">
      <c r="A674" s="531">
        <f t="shared" si="10"/>
        <v>672</v>
      </c>
      <c r="B674" s="531" t="s">
        <v>297</v>
      </c>
      <c r="C674" s="527" t="s">
        <v>3078</v>
      </c>
      <c r="D674" s="531" t="s">
        <v>750</v>
      </c>
      <c r="E674" s="531" t="s">
        <v>543</v>
      </c>
      <c r="F674" s="530"/>
      <c r="G674" s="527" t="s">
        <v>748</v>
      </c>
      <c r="H674" s="527" t="s">
        <v>3075</v>
      </c>
      <c r="I674" s="623">
        <v>2016</v>
      </c>
      <c r="J674" s="528">
        <v>400</v>
      </c>
      <c r="K674" s="528"/>
      <c r="L674" s="527"/>
      <c r="M674" s="132"/>
    </row>
    <row r="675" spans="1:13" s="133" customFormat="1" ht="25.5" x14ac:dyDescent="0.2">
      <c r="A675" s="531">
        <f t="shared" si="10"/>
        <v>673</v>
      </c>
      <c r="B675" s="531" t="s">
        <v>297</v>
      </c>
      <c r="C675" s="527" t="s">
        <v>3077</v>
      </c>
      <c r="D675" s="531" t="s">
        <v>750</v>
      </c>
      <c r="E675" s="531" t="s">
        <v>543</v>
      </c>
      <c r="F675" s="530"/>
      <c r="G675" s="527" t="s">
        <v>748</v>
      </c>
      <c r="H675" s="527" t="s">
        <v>3075</v>
      </c>
      <c r="I675" s="623">
        <v>2016</v>
      </c>
      <c r="J675" s="528">
        <v>400</v>
      </c>
      <c r="K675" s="528"/>
      <c r="L675" s="527"/>
      <c r="M675" s="132"/>
    </row>
    <row r="676" spans="1:13" s="133" customFormat="1" ht="25.5" x14ac:dyDescent="0.2">
      <c r="A676" s="531">
        <f t="shared" si="10"/>
        <v>674</v>
      </c>
      <c r="B676" s="531" t="s">
        <v>297</v>
      </c>
      <c r="C676" s="527" t="s">
        <v>3076</v>
      </c>
      <c r="D676" s="531" t="s">
        <v>750</v>
      </c>
      <c r="E676" s="531" t="s">
        <v>543</v>
      </c>
      <c r="F676" s="530"/>
      <c r="G676" s="527" t="s">
        <v>748</v>
      </c>
      <c r="H676" s="527" t="s">
        <v>3075</v>
      </c>
      <c r="I676" s="623">
        <v>2016</v>
      </c>
      <c r="J676" s="528">
        <v>400</v>
      </c>
      <c r="K676" s="528"/>
      <c r="L676" s="527"/>
      <c r="M676" s="132"/>
    </row>
    <row r="677" spans="1:13" s="133" customFormat="1" ht="25.5" x14ac:dyDescent="0.2">
      <c r="A677" s="531">
        <f t="shared" si="10"/>
        <v>675</v>
      </c>
      <c r="B677" s="531" t="s">
        <v>297</v>
      </c>
      <c r="C677" s="527" t="s">
        <v>3074</v>
      </c>
      <c r="D677" s="531" t="s">
        <v>750</v>
      </c>
      <c r="E677" s="531" t="s">
        <v>543</v>
      </c>
      <c r="F677" s="530" t="s">
        <v>3073</v>
      </c>
      <c r="G677" s="527" t="s">
        <v>748</v>
      </c>
      <c r="H677" s="527" t="s">
        <v>3072</v>
      </c>
      <c r="I677" s="623">
        <v>2016</v>
      </c>
      <c r="J677" s="528">
        <v>1000</v>
      </c>
      <c r="K677" s="528"/>
      <c r="L677" s="527"/>
      <c r="M677" s="132"/>
    </row>
    <row r="678" spans="1:13" s="133" customFormat="1" ht="63.75" x14ac:dyDescent="0.25">
      <c r="A678" s="524">
        <f t="shared" si="10"/>
        <v>676</v>
      </c>
      <c r="B678" s="524" t="s">
        <v>299</v>
      </c>
      <c r="C678" s="520" t="s">
        <v>1449</v>
      </c>
      <c r="D678" s="524" t="s">
        <v>672</v>
      </c>
      <c r="E678" s="524" t="s">
        <v>703</v>
      </c>
      <c r="F678" s="622">
        <v>607022</v>
      </c>
      <c r="G678" s="520" t="s">
        <v>3071</v>
      </c>
      <c r="H678" s="520" t="s">
        <v>3070</v>
      </c>
      <c r="I678" s="525" t="s">
        <v>734</v>
      </c>
      <c r="J678" s="521">
        <v>143303.82</v>
      </c>
      <c r="K678" s="521"/>
      <c r="L678" s="520"/>
      <c r="M678" s="602"/>
    </row>
    <row r="679" spans="1:13" s="133" customFormat="1" ht="38.25" x14ac:dyDescent="0.25">
      <c r="A679" s="524">
        <f t="shared" si="10"/>
        <v>677</v>
      </c>
      <c r="B679" s="524" t="s">
        <v>299</v>
      </c>
      <c r="C679" s="520" t="s">
        <v>3069</v>
      </c>
      <c r="D679" s="524" t="s">
        <v>672</v>
      </c>
      <c r="E679" s="524" t="s">
        <v>703</v>
      </c>
      <c r="F679" s="621" t="s">
        <v>3068</v>
      </c>
      <c r="G679" s="520" t="s">
        <v>3059</v>
      </c>
      <c r="H679" s="520" t="s">
        <v>3067</v>
      </c>
      <c r="I679" s="522" t="s">
        <v>724</v>
      </c>
      <c r="J679" s="521">
        <v>2899.83</v>
      </c>
      <c r="K679" s="521"/>
      <c r="L679" s="520"/>
      <c r="M679" s="602"/>
    </row>
    <row r="680" spans="1:13" s="133" customFormat="1" ht="38.25" x14ac:dyDescent="0.25">
      <c r="A680" s="524">
        <f t="shared" si="10"/>
        <v>678</v>
      </c>
      <c r="B680" s="524" t="s">
        <v>299</v>
      </c>
      <c r="C680" s="520" t="s">
        <v>2277</v>
      </c>
      <c r="D680" s="524" t="s">
        <v>672</v>
      </c>
      <c r="E680" s="524" t="s">
        <v>703</v>
      </c>
      <c r="F680" s="615" t="s">
        <v>3066</v>
      </c>
      <c r="G680" s="520" t="s">
        <v>726</v>
      </c>
      <c r="H680" s="520" t="s">
        <v>3065</v>
      </c>
      <c r="I680" s="522" t="s">
        <v>724</v>
      </c>
      <c r="J680" s="521">
        <v>10562.18</v>
      </c>
      <c r="K680" s="521"/>
      <c r="L680" s="520"/>
      <c r="M680" s="602"/>
    </row>
    <row r="681" spans="1:13" s="133" customFormat="1" ht="51" x14ac:dyDescent="0.25">
      <c r="A681" s="524">
        <f t="shared" si="10"/>
        <v>679</v>
      </c>
      <c r="B681" s="524" t="s">
        <v>299</v>
      </c>
      <c r="C681" s="520" t="s">
        <v>3064</v>
      </c>
      <c r="D681" s="524" t="s">
        <v>672</v>
      </c>
      <c r="E681" s="524" t="s">
        <v>703</v>
      </c>
      <c r="F681" s="620" t="s">
        <v>3063</v>
      </c>
      <c r="G681" s="520" t="s">
        <v>3059</v>
      </c>
      <c r="H681" s="520" t="s">
        <v>3062</v>
      </c>
      <c r="I681" s="618">
        <v>2016</v>
      </c>
      <c r="J681" s="521">
        <v>3510</v>
      </c>
      <c r="K681" s="521"/>
      <c r="L681" s="520" t="s">
        <v>3061</v>
      </c>
      <c r="M681" s="602"/>
    </row>
    <row r="682" spans="1:13" s="133" customFormat="1" ht="38.25" x14ac:dyDescent="0.25">
      <c r="A682" s="524">
        <f t="shared" si="10"/>
        <v>680</v>
      </c>
      <c r="B682" s="524" t="s">
        <v>299</v>
      </c>
      <c r="C682" s="520" t="s">
        <v>3048</v>
      </c>
      <c r="D682" s="524" t="s">
        <v>672</v>
      </c>
      <c r="E682" s="524" t="s">
        <v>703</v>
      </c>
      <c r="F682" s="615" t="s">
        <v>3060</v>
      </c>
      <c r="G682" s="520" t="s">
        <v>3059</v>
      </c>
      <c r="H682" s="520" t="s">
        <v>3058</v>
      </c>
      <c r="I682" s="522" t="s">
        <v>757</v>
      </c>
      <c r="J682" s="521">
        <v>2300</v>
      </c>
      <c r="K682" s="521"/>
      <c r="L682" s="520"/>
      <c r="M682" s="602"/>
    </row>
    <row r="683" spans="1:13" s="133" customFormat="1" ht="38.25" x14ac:dyDescent="0.25">
      <c r="A683" s="524">
        <f t="shared" si="10"/>
        <v>681</v>
      </c>
      <c r="B683" s="524" t="s">
        <v>299</v>
      </c>
      <c r="C683" s="520" t="s">
        <v>3057</v>
      </c>
      <c r="D683" s="524" t="s">
        <v>672</v>
      </c>
      <c r="E683" s="524" t="s">
        <v>703</v>
      </c>
      <c r="F683" s="615" t="s">
        <v>3056</v>
      </c>
      <c r="G683" s="520" t="s">
        <v>3055</v>
      </c>
      <c r="H683" s="520" t="s">
        <v>3054</v>
      </c>
      <c r="I683" s="522" t="s">
        <v>795</v>
      </c>
      <c r="J683" s="521">
        <v>5286.6</v>
      </c>
      <c r="K683" s="521"/>
      <c r="L683" s="520" t="s">
        <v>3053</v>
      </c>
      <c r="M683" s="602"/>
    </row>
    <row r="684" spans="1:13" s="133" customFormat="1" ht="63.75" x14ac:dyDescent="0.25">
      <c r="A684" s="524">
        <f t="shared" si="10"/>
        <v>682</v>
      </c>
      <c r="B684" s="524" t="s">
        <v>299</v>
      </c>
      <c r="C684" s="520" t="s">
        <v>3052</v>
      </c>
      <c r="D684" s="524" t="s">
        <v>672</v>
      </c>
      <c r="E684" s="524" t="s">
        <v>323</v>
      </c>
      <c r="F684" s="615" t="s">
        <v>3051</v>
      </c>
      <c r="G684" s="520" t="s">
        <v>3050</v>
      </c>
      <c r="H684" s="520" t="s">
        <v>3049</v>
      </c>
      <c r="I684" s="522" t="s">
        <v>1610</v>
      </c>
      <c r="J684" s="521">
        <v>3675</v>
      </c>
      <c r="K684" s="521"/>
      <c r="L684" s="520"/>
      <c r="M684" s="602"/>
    </row>
    <row r="685" spans="1:13" s="133" customFormat="1" ht="38.25" x14ac:dyDescent="0.25">
      <c r="A685" s="524">
        <f t="shared" si="10"/>
        <v>683</v>
      </c>
      <c r="B685" s="524" t="s">
        <v>299</v>
      </c>
      <c r="C685" s="520" t="s">
        <v>3048</v>
      </c>
      <c r="D685" s="524" t="s">
        <v>672</v>
      </c>
      <c r="E685" s="524" t="s">
        <v>703</v>
      </c>
      <c r="F685" s="615" t="s">
        <v>3047</v>
      </c>
      <c r="G685" s="520" t="s">
        <v>3046</v>
      </c>
      <c r="H685" s="520" t="s">
        <v>3045</v>
      </c>
      <c r="I685" s="619" t="s">
        <v>1610</v>
      </c>
      <c r="J685" s="521"/>
      <c r="K685" s="521"/>
      <c r="L685" s="520"/>
      <c r="M685" s="602"/>
    </row>
    <row r="686" spans="1:13" s="133" customFormat="1" ht="51" x14ac:dyDescent="0.2">
      <c r="A686" s="524">
        <f t="shared" si="10"/>
        <v>684</v>
      </c>
      <c r="B686" s="524" t="s">
        <v>299</v>
      </c>
      <c r="C686" s="520" t="s">
        <v>3044</v>
      </c>
      <c r="D686" s="524" t="s">
        <v>750</v>
      </c>
      <c r="E686" s="524" t="s">
        <v>323</v>
      </c>
      <c r="F686" s="615" t="s">
        <v>3043</v>
      </c>
      <c r="G686" s="520" t="s">
        <v>3042</v>
      </c>
      <c r="H686" s="520" t="s">
        <v>3041</v>
      </c>
      <c r="I686" s="618" t="s">
        <v>1627</v>
      </c>
      <c r="J686" s="521"/>
      <c r="K686" s="521"/>
      <c r="L686" s="520" t="s">
        <v>3040</v>
      </c>
      <c r="M686" s="617"/>
    </row>
    <row r="687" spans="1:13" s="133" customFormat="1" ht="76.5" x14ac:dyDescent="0.25">
      <c r="A687" s="524">
        <f t="shared" si="10"/>
        <v>685</v>
      </c>
      <c r="B687" s="524" t="s">
        <v>299</v>
      </c>
      <c r="C687" s="520" t="s">
        <v>3039</v>
      </c>
      <c r="D687" s="524" t="s">
        <v>750</v>
      </c>
      <c r="E687" s="524" t="s">
        <v>323</v>
      </c>
      <c r="F687" s="616" t="s">
        <v>3038</v>
      </c>
      <c r="G687" s="520" t="s">
        <v>3032</v>
      </c>
      <c r="H687" s="520" t="s">
        <v>3037</v>
      </c>
      <c r="I687" s="522">
        <v>2016</v>
      </c>
      <c r="J687" s="521">
        <v>500</v>
      </c>
      <c r="K687" s="521"/>
      <c r="L687" s="520"/>
      <c r="M687" s="602"/>
    </row>
    <row r="688" spans="1:13" s="133" customFormat="1" ht="38.25" x14ac:dyDescent="0.25">
      <c r="A688" s="524">
        <f t="shared" si="10"/>
        <v>686</v>
      </c>
      <c r="B688" s="524" t="s">
        <v>299</v>
      </c>
      <c r="C688" s="520" t="s">
        <v>3036</v>
      </c>
      <c r="D688" s="524" t="s">
        <v>750</v>
      </c>
      <c r="E688" s="524" t="s">
        <v>323</v>
      </c>
      <c r="F688" s="615" t="s">
        <v>3033</v>
      </c>
      <c r="G688" s="520" t="s">
        <v>3032</v>
      </c>
      <c r="H688" s="520" t="s">
        <v>3031</v>
      </c>
      <c r="I688" s="522">
        <v>2016</v>
      </c>
      <c r="J688" s="521">
        <v>5000</v>
      </c>
      <c r="K688" s="521"/>
      <c r="L688" s="520"/>
      <c r="M688" s="602"/>
    </row>
    <row r="689" spans="1:13" s="133" customFormat="1" ht="38.25" x14ac:dyDescent="0.25">
      <c r="A689" s="524">
        <f t="shared" si="10"/>
        <v>687</v>
      </c>
      <c r="B689" s="524" t="s">
        <v>299</v>
      </c>
      <c r="C689" s="520" t="s">
        <v>3035</v>
      </c>
      <c r="D689" s="524" t="s">
        <v>750</v>
      </c>
      <c r="E689" s="524" t="s">
        <v>323</v>
      </c>
      <c r="F689" s="615" t="s">
        <v>3033</v>
      </c>
      <c r="G689" s="520" t="s">
        <v>3032</v>
      </c>
      <c r="H689" s="520" t="s">
        <v>3031</v>
      </c>
      <c r="I689" s="522">
        <v>2016</v>
      </c>
      <c r="J689" s="521">
        <v>1000</v>
      </c>
      <c r="K689" s="521"/>
      <c r="L689" s="520"/>
      <c r="M689" s="483"/>
    </row>
    <row r="690" spans="1:13" s="133" customFormat="1" ht="38.25" x14ac:dyDescent="0.25">
      <c r="A690" s="524">
        <f t="shared" si="10"/>
        <v>688</v>
      </c>
      <c r="B690" s="524" t="s">
        <v>299</v>
      </c>
      <c r="C690" s="520" t="s">
        <v>3034</v>
      </c>
      <c r="D690" s="524" t="s">
        <v>750</v>
      </c>
      <c r="E690" s="524" t="s">
        <v>323</v>
      </c>
      <c r="F690" s="615" t="s">
        <v>3033</v>
      </c>
      <c r="G690" s="520" t="s">
        <v>3032</v>
      </c>
      <c r="H690" s="520" t="s">
        <v>3031</v>
      </c>
      <c r="I690" s="522">
        <v>2016</v>
      </c>
      <c r="J690" s="521">
        <v>3000</v>
      </c>
      <c r="K690" s="521"/>
      <c r="L690" s="520"/>
      <c r="M690" s="483"/>
    </row>
    <row r="691" spans="1:13" ht="63.75" x14ac:dyDescent="0.25">
      <c r="A691" s="614">
        <f t="shared" si="10"/>
        <v>689</v>
      </c>
      <c r="B691" s="614" t="s">
        <v>3030</v>
      </c>
      <c r="C691" s="610" t="s">
        <v>3029</v>
      </c>
      <c r="D691" s="614" t="s">
        <v>750</v>
      </c>
      <c r="E691" s="614" t="s">
        <v>703</v>
      </c>
      <c r="F691" s="613" t="s">
        <v>3028</v>
      </c>
      <c r="G691" s="610" t="s">
        <v>3027</v>
      </c>
      <c r="H691" s="610" t="s">
        <v>3026</v>
      </c>
      <c r="I691" s="612" t="s">
        <v>3025</v>
      </c>
      <c r="J691" s="611">
        <v>38792.839999999997</v>
      </c>
      <c r="K691" s="611"/>
      <c r="L691" s="610"/>
    </row>
    <row r="692" spans="1:13" ht="25.5" x14ac:dyDescent="0.25">
      <c r="A692" s="607">
        <f t="shared" si="10"/>
        <v>690</v>
      </c>
      <c r="B692" s="608" t="s">
        <v>3020</v>
      </c>
      <c r="C692" s="603" t="s">
        <v>2599</v>
      </c>
      <c r="D692" s="607" t="s">
        <v>672</v>
      </c>
      <c r="E692" s="607" t="s">
        <v>703</v>
      </c>
      <c r="F692" s="606" t="s">
        <v>3024</v>
      </c>
      <c r="G692" s="603" t="s">
        <v>3018</v>
      </c>
      <c r="H692" s="603" t="s">
        <v>3021</v>
      </c>
      <c r="I692" s="609" t="s">
        <v>3023</v>
      </c>
      <c r="J692" s="604">
        <v>275054</v>
      </c>
      <c r="K692" s="604"/>
      <c r="L692" s="603"/>
      <c r="M692" s="602"/>
    </row>
    <row r="693" spans="1:13" ht="25.5" x14ac:dyDescent="0.25">
      <c r="A693" s="607">
        <f t="shared" si="10"/>
        <v>691</v>
      </c>
      <c r="B693" s="608" t="s">
        <v>3020</v>
      </c>
      <c r="C693" s="603" t="s">
        <v>2599</v>
      </c>
      <c r="D693" s="607" t="s">
        <v>672</v>
      </c>
      <c r="E693" s="607" t="s">
        <v>703</v>
      </c>
      <c r="F693" s="606" t="s">
        <v>3022</v>
      </c>
      <c r="G693" s="603" t="s">
        <v>3018</v>
      </c>
      <c r="H693" s="603" t="s">
        <v>3021</v>
      </c>
      <c r="I693" s="605" t="s">
        <v>3016</v>
      </c>
      <c r="J693" s="604">
        <v>579639</v>
      </c>
      <c r="K693" s="604"/>
      <c r="L693" s="603"/>
      <c r="M693" s="602"/>
    </row>
    <row r="694" spans="1:13" ht="38.25" x14ac:dyDescent="0.25">
      <c r="A694" s="607">
        <f t="shared" si="10"/>
        <v>692</v>
      </c>
      <c r="B694" s="608" t="s">
        <v>3020</v>
      </c>
      <c r="C694" s="603" t="s">
        <v>2599</v>
      </c>
      <c r="D694" s="607" t="s">
        <v>672</v>
      </c>
      <c r="E694" s="607" t="s">
        <v>703</v>
      </c>
      <c r="F694" s="606" t="s">
        <v>3019</v>
      </c>
      <c r="G694" s="603" t="s">
        <v>3018</v>
      </c>
      <c r="H694" s="603" t="s">
        <v>3017</v>
      </c>
      <c r="I694" s="605" t="s">
        <v>3016</v>
      </c>
      <c r="J694" s="604">
        <v>139510</v>
      </c>
      <c r="K694" s="604"/>
      <c r="L694" s="603"/>
      <c r="M694" s="602"/>
    </row>
    <row r="695" spans="1:13" ht="38.25" x14ac:dyDescent="0.25">
      <c r="A695" s="600">
        <f t="shared" si="10"/>
        <v>693</v>
      </c>
      <c r="B695" s="601" t="s">
        <v>3015</v>
      </c>
      <c r="C695" s="595" t="s">
        <v>742</v>
      </c>
      <c r="D695" s="600" t="s">
        <v>672</v>
      </c>
      <c r="E695" s="600" t="s">
        <v>703</v>
      </c>
      <c r="F695" s="599" t="s">
        <v>3014</v>
      </c>
      <c r="G695" s="598" t="s">
        <v>3013</v>
      </c>
      <c r="H695" s="598" t="s">
        <v>3012</v>
      </c>
      <c r="I695" s="597" t="s">
        <v>3011</v>
      </c>
      <c r="J695" s="596">
        <v>1885.59</v>
      </c>
      <c r="K695" s="596"/>
      <c r="L695" s="595"/>
    </row>
    <row r="696" spans="1:13" ht="38.25" x14ac:dyDescent="0.25">
      <c r="A696" s="593">
        <f t="shared" si="10"/>
        <v>694</v>
      </c>
      <c r="B696" s="594" t="s">
        <v>3010</v>
      </c>
      <c r="C696" s="588" t="s">
        <v>3009</v>
      </c>
      <c r="D696" s="593" t="s">
        <v>672</v>
      </c>
      <c r="E696" s="593" t="s">
        <v>323</v>
      </c>
      <c r="F696" s="592" t="s">
        <v>3008</v>
      </c>
      <c r="G696" s="591" t="s">
        <v>3007</v>
      </c>
      <c r="H696" s="591" t="s">
        <v>3006</v>
      </c>
      <c r="I696" s="590">
        <v>42614</v>
      </c>
      <c r="J696" s="589">
        <v>2000</v>
      </c>
      <c r="K696" s="589"/>
      <c r="L696" s="588"/>
    </row>
  </sheetData>
  <autoFilter ref="A2:M696"/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329"/>
  <sheetViews>
    <sheetView tabSelected="1" view="pageBreakPreview" topLeftCell="A25" zoomScaleNormal="100" zoomScaleSheetLayoutView="100" workbookViewId="0">
      <selection activeCell="D35" sqref="D35"/>
    </sheetView>
  </sheetViews>
  <sheetFormatPr defaultRowHeight="15.75" x14ac:dyDescent="0.25"/>
  <cols>
    <col min="1" max="1" width="18.25" customWidth="1"/>
    <col min="2" max="2" width="23.5" customWidth="1"/>
    <col min="3" max="3" width="32.75" customWidth="1"/>
    <col min="4" max="4" width="22" customWidth="1"/>
    <col min="5" max="5" width="15.875" customWidth="1"/>
  </cols>
  <sheetData>
    <row r="1" spans="1:5" ht="21" thickBot="1" x14ac:dyDescent="0.35">
      <c r="A1" s="704" t="s">
        <v>284</v>
      </c>
      <c r="B1" s="704"/>
      <c r="C1" s="704"/>
      <c r="D1" s="704"/>
      <c r="E1" s="704"/>
    </row>
    <row r="2" spans="1:5" s="1" customFormat="1" ht="16.5" thickBot="1" x14ac:dyDescent="0.3">
      <c r="A2" s="110" t="s">
        <v>113</v>
      </c>
      <c r="B2" s="114" t="s">
        <v>114</v>
      </c>
      <c r="C2" s="114" t="s">
        <v>115</v>
      </c>
      <c r="D2" s="114" t="s">
        <v>116</v>
      </c>
      <c r="E2" s="111" t="s">
        <v>117</v>
      </c>
    </row>
    <row r="3" spans="1:5" s="1" customFormat="1" ht="30" x14ac:dyDescent="0.25">
      <c r="A3" s="659" t="s">
        <v>5213</v>
      </c>
      <c r="B3" s="658" t="s">
        <v>5241</v>
      </c>
      <c r="C3" s="658" t="s">
        <v>5240</v>
      </c>
      <c r="D3" s="658" t="s">
        <v>5239</v>
      </c>
      <c r="E3" s="657" t="s">
        <v>5180</v>
      </c>
    </row>
    <row r="4" spans="1:5" s="1" customFormat="1" ht="30" x14ac:dyDescent="0.25">
      <c r="A4" s="659" t="s">
        <v>5224</v>
      </c>
      <c r="B4" s="658" t="s">
        <v>5238</v>
      </c>
      <c r="C4" s="658" t="s">
        <v>5237</v>
      </c>
      <c r="D4" s="658" t="s">
        <v>5236</v>
      </c>
      <c r="E4" s="657" t="s">
        <v>5235</v>
      </c>
    </row>
    <row r="5" spans="1:5" s="1" customFormat="1" ht="30" x14ac:dyDescent="0.25">
      <c r="A5" s="659" t="s">
        <v>5213</v>
      </c>
      <c r="B5" s="658" t="s">
        <v>5234</v>
      </c>
      <c r="C5" s="658" t="s">
        <v>5233</v>
      </c>
      <c r="D5" s="658" t="s">
        <v>5210</v>
      </c>
      <c r="E5" s="657" t="s">
        <v>5209</v>
      </c>
    </row>
    <row r="6" spans="1:5" s="1" customFormat="1" ht="45" x14ac:dyDescent="0.25">
      <c r="A6" s="659" t="s">
        <v>5232</v>
      </c>
      <c r="B6" s="658" t="s">
        <v>5231</v>
      </c>
      <c r="C6" s="658" t="s">
        <v>5230</v>
      </c>
      <c r="D6" s="658" t="s">
        <v>5210</v>
      </c>
      <c r="E6" s="657" t="s">
        <v>5225</v>
      </c>
    </row>
    <row r="7" spans="1:5" s="1" customFormat="1" ht="30" x14ac:dyDescent="0.25">
      <c r="A7" s="659" t="s">
        <v>5213</v>
      </c>
      <c r="B7" s="658" t="s">
        <v>5223</v>
      </c>
      <c r="C7" s="658" t="s">
        <v>5229</v>
      </c>
      <c r="D7" s="658" t="s">
        <v>5210</v>
      </c>
      <c r="E7" s="657" t="s">
        <v>5209</v>
      </c>
    </row>
    <row r="8" spans="1:5" s="1" customFormat="1" ht="45" x14ac:dyDescent="0.25">
      <c r="A8" s="659" t="s">
        <v>5224</v>
      </c>
      <c r="B8" s="658" t="s">
        <v>5223</v>
      </c>
      <c r="C8" s="658" t="s">
        <v>5228</v>
      </c>
      <c r="D8" s="658" t="s">
        <v>5221</v>
      </c>
      <c r="E8" s="657" t="s">
        <v>5227</v>
      </c>
    </row>
    <row r="9" spans="1:5" ht="30" x14ac:dyDescent="0.25">
      <c r="A9" s="659" t="s">
        <v>5213</v>
      </c>
      <c r="B9" s="658" t="s">
        <v>5223</v>
      </c>
      <c r="C9" s="658" t="s">
        <v>5226</v>
      </c>
      <c r="D9" s="658" t="s">
        <v>5210</v>
      </c>
      <c r="E9" s="657" t="s">
        <v>5225</v>
      </c>
    </row>
    <row r="10" spans="1:5" ht="30" x14ac:dyDescent="0.25">
      <c r="A10" s="659" t="s">
        <v>5224</v>
      </c>
      <c r="B10" s="658" t="s">
        <v>5223</v>
      </c>
      <c r="C10" s="658" t="s">
        <v>5222</v>
      </c>
      <c r="D10" s="658" t="s">
        <v>5221</v>
      </c>
      <c r="E10" s="657" t="s">
        <v>5220</v>
      </c>
    </row>
    <row r="11" spans="1:5" ht="45" x14ac:dyDescent="0.25">
      <c r="A11" s="659" t="s">
        <v>5165</v>
      </c>
      <c r="B11" s="658" t="s">
        <v>5219</v>
      </c>
      <c r="C11" s="658" t="s">
        <v>5218</v>
      </c>
      <c r="D11" s="658" t="s">
        <v>5217</v>
      </c>
      <c r="E11" s="661" t="s">
        <v>5216</v>
      </c>
    </row>
    <row r="12" spans="1:5" ht="45" x14ac:dyDescent="0.25">
      <c r="A12" s="659" t="s">
        <v>5132</v>
      </c>
      <c r="B12" s="658" t="s">
        <v>5215</v>
      </c>
      <c r="C12" s="658" t="s">
        <v>5214</v>
      </c>
      <c r="D12" s="658" t="s">
        <v>5167</v>
      </c>
      <c r="E12" s="660" t="s">
        <v>5166</v>
      </c>
    </row>
    <row r="13" spans="1:5" ht="30" x14ac:dyDescent="0.25">
      <c r="A13" s="659" t="s">
        <v>5213</v>
      </c>
      <c r="B13" s="658" t="s">
        <v>5212</v>
      </c>
      <c r="C13" s="658" t="s">
        <v>5211</v>
      </c>
      <c r="D13" s="658" t="s">
        <v>5210</v>
      </c>
      <c r="E13" s="657" t="s">
        <v>5209</v>
      </c>
    </row>
    <row r="14" spans="1:5" ht="45" x14ac:dyDescent="0.25">
      <c r="A14" s="659" t="s">
        <v>5208</v>
      </c>
      <c r="B14" s="658" t="s">
        <v>5207</v>
      </c>
      <c r="C14" s="658" t="s">
        <v>5206</v>
      </c>
      <c r="D14" s="658" t="s">
        <v>5205</v>
      </c>
      <c r="E14" s="657">
        <v>42395</v>
      </c>
    </row>
    <row r="15" spans="1:5" ht="60" x14ac:dyDescent="0.25">
      <c r="A15" s="659" t="s">
        <v>5204</v>
      </c>
      <c r="B15" s="658" t="s">
        <v>5203</v>
      </c>
      <c r="C15" s="658" t="s">
        <v>5202</v>
      </c>
      <c r="D15" s="658" t="s">
        <v>5201</v>
      </c>
      <c r="E15" s="657" t="s">
        <v>5200</v>
      </c>
    </row>
    <row r="16" spans="1:5" ht="30" x14ac:dyDescent="0.25">
      <c r="A16" s="659" t="s">
        <v>5199</v>
      </c>
      <c r="B16" s="658" t="s">
        <v>5188</v>
      </c>
      <c r="C16" s="658" t="s">
        <v>5198</v>
      </c>
      <c r="D16" s="658" t="s">
        <v>5197</v>
      </c>
      <c r="E16" s="661" t="s">
        <v>5196</v>
      </c>
    </row>
    <row r="17" spans="1:5" ht="30" x14ac:dyDescent="0.25">
      <c r="A17" s="659" t="s">
        <v>5189</v>
      </c>
      <c r="B17" s="658" t="s">
        <v>5188</v>
      </c>
      <c r="C17" s="658" t="s">
        <v>5195</v>
      </c>
      <c r="D17" s="658" t="s">
        <v>5194</v>
      </c>
      <c r="E17" s="661" t="s">
        <v>5193</v>
      </c>
    </row>
    <row r="18" spans="1:5" ht="45" x14ac:dyDescent="0.25">
      <c r="A18" s="659" t="s">
        <v>5192</v>
      </c>
      <c r="B18" s="658" t="s">
        <v>5188</v>
      </c>
      <c r="C18" s="658" t="s">
        <v>5191</v>
      </c>
      <c r="D18" s="658" t="s">
        <v>5177</v>
      </c>
      <c r="E18" s="661" t="s">
        <v>5190</v>
      </c>
    </row>
    <row r="19" spans="1:5" ht="30" x14ac:dyDescent="0.25">
      <c r="A19" s="659" t="s">
        <v>5189</v>
      </c>
      <c r="B19" s="658" t="s">
        <v>5188</v>
      </c>
      <c r="C19" s="658" t="s">
        <v>5187</v>
      </c>
      <c r="D19" s="658" t="s">
        <v>5186</v>
      </c>
      <c r="E19" s="657" t="s">
        <v>5185</v>
      </c>
    </row>
    <row r="20" spans="1:5" ht="45" x14ac:dyDescent="0.25">
      <c r="A20" s="659" t="s">
        <v>5184</v>
      </c>
      <c r="B20" s="658" t="s">
        <v>5183</v>
      </c>
      <c r="C20" s="658" t="s">
        <v>5182</v>
      </c>
      <c r="D20" s="658" t="s">
        <v>5181</v>
      </c>
      <c r="E20" s="661" t="s">
        <v>5180</v>
      </c>
    </row>
    <row r="21" spans="1:5" ht="30" x14ac:dyDescent="0.25">
      <c r="A21" s="659" t="s">
        <v>5179</v>
      </c>
      <c r="B21" s="658" t="s">
        <v>5169</v>
      </c>
      <c r="C21" s="658" t="s">
        <v>5178</v>
      </c>
      <c r="D21" s="658" t="s">
        <v>5177</v>
      </c>
      <c r="E21" s="661" t="s">
        <v>5161</v>
      </c>
    </row>
    <row r="22" spans="1:5" ht="30" x14ac:dyDescent="0.25">
      <c r="A22" s="659" t="s">
        <v>5173</v>
      </c>
      <c r="B22" s="658" t="s">
        <v>5169</v>
      </c>
      <c r="C22" s="658" t="s">
        <v>5176</v>
      </c>
      <c r="D22" s="658" t="s">
        <v>5175</v>
      </c>
      <c r="E22" s="661" t="s">
        <v>5174</v>
      </c>
    </row>
    <row r="23" spans="1:5" ht="30" x14ac:dyDescent="0.25">
      <c r="A23" s="659" t="s">
        <v>5173</v>
      </c>
      <c r="B23" s="658" t="s">
        <v>5169</v>
      </c>
      <c r="C23" s="658" t="s">
        <v>5172</v>
      </c>
      <c r="D23" s="658" t="s">
        <v>5171</v>
      </c>
      <c r="E23" s="657" t="s">
        <v>5170</v>
      </c>
    </row>
    <row r="24" spans="1:5" ht="45" x14ac:dyDescent="0.25">
      <c r="A24" s="659" t="s">
        <v>5132</v>
      </c>
      <c r="B24" s="658" t="s">
        <v>5169</v>
      </c>
      <c r="C24" s="658" t="s">
        <v>5168</v>
      </c>
      <c r="D24" s="658" t="s">
        <v>5167</v>
      </c>
      <c r="E24" s="657" t="s">
        <v>5166</v>
      </c>
    </row>
    <row r="25" spans="1:5" ht="45" x14ac:dyDescent="0.25">
      <c r="A25" s="659" t="s">
        <v>5165</v>
      </c>
      <c r="B25" s="658" t="s">
        <v>5164</v>
      </c>
      <c r="C25" s="658" t="s">
        <v>5163</v>
      </c>
      <c r="D25" s="658" t="s">
        <v>5162</v>
      </c>
      <c r="E25" s="661" t="s">
        <v>5161</v>
      </c>
    </row>
    <row r="26" spans="1:5" ht="30" x14ac:dyDescent="0.25">
      <c r="A26" s="659" t="s">
        <v>5157</v>
      </c>
      <c r="B26" s="658" t="s">
        <v>5152</v>
      </c>
      <c r="C26" s="658" t="s">
        <v>5160</v>
      </c>
      <c r="D26" s="658" t="s">
        <v>5159</v>
      </c>
      <c r="E26" s="657" t="s">
        <v>5158</v>
      </c>
    </row>
    <row r="27" spans="1:5" ht="30" x14ac:dyDescent="0.25">
      <c r="A27" s="659" t="s">
        <v>5157</v>
      </c>
      <c r="B27" s="658" t="s">
        <v>5152</v>
      </c>
      <c r="C27" s="658" t="s">
        <v>5156</v>
      </c>
      <c r="D27" s="658" t="s">
        <v>5155</v>
      </c>
      <c r="E27" s="657" t="s">
        <v>5154</v>
      </c>
    </row>
    <row r="28" spans="1:5" ht="30" x14ac:dyDescent="0.25">
      <c r="A28" s="659" t="s">
        <v>5153</v>
      </c>
      <c r="B28" s="658" t="s">
        <v>5152</v>
      </c>
      <c r="C28" s="658" t="s">
        <v>5151</v>
      </c>
      <c r="D28" s="658" t="s">
        <v>5150</v>
      </c>
      <c r="E28" s="657" t="s">
        <v>5149</v>
      </c>
    </row>
    <row r="29" spans="1:5" ht="45" x14ac:dyDescent="0.25">
      <c r="A29" s="659" t="s">
        <v>5147</v>
      </c>
      <c r="B29" s="658" t="s">
        <v>5131</v>
      </c>
      <c r="C29" s="658" t="s">
        <v>5148</v>
      </c>
      <c r="D29" s="658" t="s">
        <v>5145</v>
      </c>
      <c r="E29" s="661" t="s">
        <v>5144</v>
      </c>
    </row>
    <row r="30" spans="1:5" ht="45" x14ac:dyDescent="0.25">
      <c r="A30" s="659" t="s">
        <v>5147</v>
      </c>
      <c r="B30" s="658" t="s">
        <v>5131</v>
      </c>
      <c r="C30" s="658" t="s">
        <v>5146</v>
      </c>
      <c r="D30" s="658" t="s">
        <v>5145</v>
      </c>
      <c r="E30" s="661" t="s">
        <v>5144</v>
      </c>
    </row>
    <row r="31" spans="1:5" ht="45" x14ac:dyDescent="0.25">
      <c r="A31" s="659" t="s">
        <v>5143</v>
      </c>
      <c r="B31" s="658" t="s">
        <v>5131</v>
      </c>
      <c r="C31" s="658" t="s">
        <v>5142</v>
      </c>
      <c r="D31" s="658" t="s">
        <v>5141</v>
      </c>
      <c r="E31" s="660" t="s">
        <v>5140</v>
      </c>
    </row>
    <row r="32" spans="1:5" ht="30" x14ac:dyDescent="0.25">
      <c r="A32" s="659" t="s">
        <v>5139</v>
      </c>
      <c r="B32" s="658" t="s">
        <v>5131</v>
      </c>
      <c r="C32" s="658" t="s">
        <v>5138</v>
      </c>
      <c r="D32" s="658" t="s">
        <v>5137</v>
      </c>
      <c r="E32" s="657" t="s">
        <v>5136</v>
      </c>
    </row>
    <row r="33" spans="1:5" ht="30" x14ac:dyDescent="0.25">
      <c r="A33" s="659" t="s">
        <v>5132</v>
      </c>
      <c r="B33" s="658" t="s">
        <v>5131</v>
      </c>
      <c r="C33" s="658" t="s">
        <v>5135</v>
      </c>
      <c r="D33" s="658" t="s">
        <v>5134</v>
      </c>
      <c r="E33" s="657" t="s">
        <v>5133</v>
      </c>
    </row>
    <row r="34" spans="1:5" ht="30" x14ac:dyDescent="0.25">
      <c r="A34" s="659" t="s">
        <v>5132</v>
      </c>
      <c r="B34" s="658" t="s">
        <v>5131</v>
      </c>
      <c r="C34" s="658" t="s">
        <v>5130</v>
      </c>
      <c r="D34" s="658" t="s">
        <v>5129</v>
      </c>
      <c r="E34" s="657" t="s">
        <v>5128</v>
      </c>
    </row>
    <row r="35" spans="1:5" ht="75" x14ac:dyDescent="0.25">
      <c r="A35" s="648" t="s">
        <v>5124</v>
      </c>
      <c r="B35" s="646" t="s">
        <v>4812</v>
      </c>
      <c r="C35" s="645" t="s">
        <v>5127</v>
      </c>
      <c r="D35" s="644" t="s">
        <v>5126</v>
      </c>
      <c r="E35" s="643" t="s">
        <v>5125</v>
      </c>
    </row>
    <row r="36" spans="1:5" ht="75" x14ac:dyDescent="0.25">
      <c r="A36" s="648" t="s">
        <v>5124</v>
      </c>
      <c r="B36" s="646" t="s">
        <v>5123</v>
      </c>
      <c r="C36" s="645" t="s">
        <v>5122</v>
      </c>
      <c r="D36" s="644" t="s">
        <v>5121</v>
      </c>
      <c r="E36" s="643" t="s">
        <v>5120</v>
      </c>
    </row>
    <row r="37" spans="1:5" ht="30" x14ac:dyDescent="0.25">
      <c r="A37" s="648" t="s">
        <v>5113</v>
      </c>
      <c r="B37" s="646" t="s">
        <v>4730</v>
      </c>
      <c r="C37" s="645" t="s">
        <v>5119</v>
      </c>
      <c r="D37" s="644" t="s">
        <v>5118</v>
      </c>
      <c r="E37" s="643" t="s">
        <v>5117</v>
      </c>
    </row>
    <row r="38" spans="1:5" ht="60" x14ac:dyDescent="0.25">
      <c r="A38" s="648" t="s">
        <v>5113</v>
      </c>
      <c r="B38" s="646" t="s">
        <v>4729</v>
      </c>
      <c r="C38" s="645" t="s">
        <v>5116</v>
      </c>
      <c r="D38" s="644" t="s">
        <v>5115</v>
      </c>
      <c r="E38" s="643" t="s">
        <v>5114</v>
      </c>
    </row>
    <row r="39" spans="1:5" ht="60" x14ac:dyDescent="0.25">
      <c r="A39" s="648" t="s">
        <v>5113</v>
      </c>
      <c r="B39" s="646" t="s">
        <v>4729</v>
      </c>
      <c r="C39" s="645" t="s">
        <v>5112</v>
      </c>
      <c r="D39" s="644" t="s">
        <v>5111</v>
      </c>
      <c r="E39" s="643" t="s">
        <v>5110</v>
      </c>
    </row>
    <row r="40" spans="1:5" ht="30" x14ac:dyDescent="0.25">
      <c r="A40" s="648" t="s">
        <v>5109</v>
      </c>
      <c r="B40" s="646" t="s">
        <v>4788</v>
      </c>
      <c r="C40" s="645" t="s">
        <v>5108</v>
      </c>
      <c r="D40" s="644" t="s">
        <v>4550</v>
      </c>
      <c r="E40" s="643" t="s">
        <v>4829</v>
      </c>
    </row>
    <row r="41" spans="1:5" ht="30" x14ac:dyDescent="0.25">
      <c r="A41" s="648" t="s">
        <v>5104</v>
      </c>
      <c r="B41" s="646" t="s">
        <v>4730</v>
      </c>
      <c r="C41" s="645" t="s">
        <v>5107</v>
      </c>
      <c r="D41" s="644" t="s">
        <v>5106</v>
      </c>
      <c r="E41" s="643" t="s">
        <v>5105</v>
      </c>
    </row>
    <row r="42" spans="1:5" ht="30" x14ac:dyDescent="0.25">
      <c r="A42" s="647" t="s">
        <v>5104</v>
      </c>
      <c r="B42" s="646" t="s">
        <v>4730</v>
      </c>
      <c r="C42" s="645" t="s">
        <v>5103</v>
      </c>
      <c r="D42" s="644" t="s">
        <v>5102</v>
      </c>
      <c r="E42" s="643" t="s">
        <v>4540</v>
      </c>
    </row>
    <row r="43" spans="1:5" ht="60" x14ac:dyDescent="0.25">
      <c r="A43" s="648" t="s">
        <v>5083</v>
      </c>
      <c r="B43" s="646" t="s">
        <v>4677</v>
      </c>
      <c r="C43" s="645" t="s">
        <v>5101</v>
      </c>
      <c r="D43" s="644" t="s">
        <v>5100</v>
      </c>
      <c r="E43" s="643" t="s">
        <v>5099</v>
      </c>
    </row>
    <row r="44" spans="1:5" ht="45" x14ac:dyDescent="0.25">
      <c r="A44" s="647" t="s">
        <v>5083</v>
      </c>
      <c r="B44" s="646" t="s">
        <v>4555</v>
      </c>
      <c r="C44" s="645" t="s">
        <v>5095</v>
      </c>
      <c r="D44" s="644" t="s">
        <v>4550</v>
      </c>
      <c r="E44" s="643" t="s">
        <v>4540</v>
      </c>
    </row>
    <row r="45" spans="1:5" ht="45" x14ac:dyDescent="0.25">
      <c r="A45" s="647" t="s">
        <v>5083</v>
      </c>
      <c r="B45" s="646" t="s">
        <v>5098</v>
      </c>
      <c r="C45" s="645" t="s">
        <v>5095</v>
      </c>
      <c r="D45" s="644" t="s">
        <v>4550</v>
      </c>
      <c r="E45" s="643" t="s">
        <v>4540</v>
      </c>
    </row>
    <row r="46" spans="1:5" ht="45" x14ac:dyDescent="0.25">
      <c r="A46" s="647" t="s">
        <v>5083</v>
      </c>
      <c r="B46" s="646" t="s">
        <v>4758</v>
      </c>
      <c r="C46" s="645" t="s">
        <v>5095</v>
      </c>
      <c r="D46" s="644" t="s">
        <v>4550</v>
      </c>
      <c r="E46" s="643" t="s">
        <v>4540</v>
      </c>
    </row>
    <row r="47" spans="1:5" ht="45" x14ac:dyDescent="0.25">
      <c r="A47" s="647" t="s">
        <v>5083</v>
      </c>
      <c r="B47" s="646" t="s">
        <v>5097</v>
      </c>
      <c r="C47" s="645" t="s">
        <v>5095</v>
      </c>
      <c r="D47" s="644" t="s">
        <v>4550</v>
      </c>
      <c r="E47" s="643" t="s">
        <v>4540</v>
      </c>
    </row>
    <row r="48" spans="1:5" ht="45" x14ac:dyDescent="0.25">
      <c r="A48" s="647" t="s">
        <v>5083</v>
      </c>
      <c r="B48" s="646" t="s">
        <v>5096</v>
      </c>
      <c r="C48" s="645" t="s">
        <v>5095</v>
      </c>
      <c r="D48" s="644" t="s">
        <v>4550</v>
      </c>
      <c r="E48" s="643" t="s">
        <v>4540</v>
      </c>
    </row>
    <row r="49" spans="1:5" ht="45" x14ac:dyDescent="0.25">
      <c r="A49" s="647" t="s">
        <v>5083</v>
      </c>
      <c r="B49" s="646" t="s">
        <v>4774</v>
      </c>
      <c r="C49" s="645" t="s">
        <v>5095</v>
      </c>
      <c r="D49" s="644" t="s">
        <v>4550</v>
      </c>
      <c r="E49" s="643" t="s">
        <v>4540</v>
      </c>
    </row>
    <row r="50" spans="1:5" ht="75" x14ac:dyDescent="0.25">
      <c r="A50" s="648" t="s">
        <v>5083</v>
      </c>
      <c r="B50" s="646" t="s">
        <v>4812</v>
      </c>
      <c r="C50" s="645" t="s">
        <v>5094</v>
      </c>
      <c r="D50" s="644" t="s">
        <v>5093</v>
      </c>
      <c r="E50" s="643" t="s">
        <v>5092</v>
      </c>
    </row>
    <row r="51" spans="1:5" ht="90" x14ac:dyDescent="0.25">
      <c r="A51" s="648" t="s">
        <v>5083</v>
      </c>
      <c r="B51" s="646" t="s">
        <v>4552</v>
      </c>
      <c r="C51" s="645" t="s">
        <v>5091</v>
      </c>
      <c r="D51" s="644" t="s">
        <v>5090</v>
      </c>
      <c r="E51" s="643" t="s">
        <v>5089</v>
      </c>
    </row>
    <row r="52" spans="1:5" ht="90" x14ac:dyDescent="0.25">
      <c r="A52" s="648" t="s">
        <v>5083</v>
      </c>
      <c r="B52" s="646" t="s">
        <v>4891</v>
      </c>
      <c r="C52" s="645" t="s">
        <v>5088</v>
      </c>
      <c r="D52" s="644" t="s">
        <v>5087</v>
      </c>
      <c r="E52" s="643" t="s">
        <v>4596</v>
      </c>
    </row>
    <row r="53" spans="1:5" ht="45" x14ac:dyDescent="0.25">
      <c r="A53" s="648" t="s">
        <v>5083</v>
      </c>
      <c r="B53" s="646" t="s">
        <v>4594</v>
      </c>
      <c r="C53" s="645" t="s">
        <v>5086</v>
      </c>
      <c r="D53" s="644" t="s">
        <v>5085</v>
      </c>
      <c r="E53" s="643" t="s">
        <v>5084</v>
      </c>
    </row>
    <row r="54" spans="1:5" ht="45" x14ac:dyDescent="0.25">
      <c r="A54" s="648" t="s">
        <v>5083</v>
      </c>
      <c r="B54" s="646" t="s">
        <v>4717</v>
      </c>
      <c r="C54" s="645" t="s">
        <v>5086</v>
      </c>
      <c r="D54" s="644" t="s">
        <v>5085</v>
      </c>
      <c r="E54" s="643" t="s">
        <v>5084</v>
      </c>
    </row>
    <row r="55" spans="1:5" ht="60" x14ac:dyDescent="0.25">
      <c r="A55" s="647" t="s">
        <v>5083</v>
      </c>
      <c r="B55" s="646" t="s">
        <v>4717</v>
      </c>
      <c r="C55" s="645" t="s">
        <v>5082</v>
      </c>
      <c r="D55" s="644" t="s">
        <v>5081</v>
      </c>
      <c r="E55" s="643" t="s">
        <v>5080</v>
      </c>
    </row>
    <row r="56" spans="1:5" ht="45" x14ac:dyDescent="0.25">
      <c r="A56" s="647" t="s">
        <v>5060</v>
      </c>
      <c r="B56" s="646" t="s">
        <v>4672</v>
      </c>
      <c r="C56" s="645" t="s">
        <v>5078</v>
      </c>
      <c r="D56" s="644" t="s">
        <v>5077</v>
      </c>
      <c r="E56" s="656" t="s">
        <v>5076</v>
      </c>
    </row>
    <row r="57" spans="1:5" ht="45" x14ac:dyDescent="0.25">
      <c r="A57" s="647" t="s">
        <v>5060</v>
      </c>
      <c r="B57" s="646" t="s">
        <v>5079</v>
      </c>
      <c r="C57" s="645" t="s">
        <v>5078</v>
      </c>
      <c r="D57" s="644" t="s">
        <v>5077</v>
      </c>
      <c r="E57" s="656" t="s">
        <v>5076</v>
      </c>
    </row>
    <row r="58" spans="1:5" ht="45" x14ac:dyDescent="0.25">
      <c r="A58" s="647" t="s">
        <v>5060</v>
      </c>
      <c r="B58" s="646" t="s">
        <v>5075</v>
      </c>
      <c r="C58" s="645" t="s">
        <v>5074</v>
      </c>
      <c r="D58" s="644" t="s">
        <v>4977</v>
      </c>
      <c r="E58" s="643" t="s">
        <v>5073</v>
      </c>
    </row>
    <row r="59" spans="1:5" ht="45" x14ac:dyDescent="0.25">
      <c r="A59" s="648" t="s">
        <v>5060</v>
      </c>
      <c r="B59" s="646" t="s">
        <v>4876</v>
      </c>
      <c r="C59" s="645" t="s">
        <v>5072</v>
      </c>
      <c r="D59" s="644" t="s">
        <v>5071</v>
      </c>
      <c r="E59" s="643" t="s">
        <v>5070</v>
      </c>
    </row>
    <row r="60" spans="1:5" ht="75" x14ac:dyDescent="0.25">
      <c r="A60" s="647" t="s">
        <v>5060</v>
      </c>
      <c r="B60" s="646" t="s">
        <v>4635</v>
      </c>
      <c r="C60" s="646" t="s">
        <v>5068</v>
      </c>
      <c r="D60" s="650" t="s">
        <v>5067</v>
      </c>
      <c r="E60" s="649" t="s">
        <v>5069</v>
      </c>
    </row>
    <row r="61" spans="1:5" ht="75" x14ac:dyDescent="0.25">
      <c r="A61" s="647" t="s">
        <v>5060</v>
      </c>
      <c r="B61" s="646" t="s">
        <v>4843</v>
      </c>
      <c r="C61" s="646" t="s">
        <v>5068</v>
      </c>
      <c r="D61" s="650" t="s">
        <v>5067</v>
      </c>
      <c r="E61" s="649" t="s">
        <v>5066</v>
      </c>
    </row>
    <row r="62" spans="1:5" ht="45" x14ac:dyDescent="0.25">
      <c r="A62" s="648" t="s">
        <v>5060</v>
      </c>
      <c r="B62" s="646" t="s">
        <v>4761</v>
      </c>
      <c r="C62" s="645" t="s">
        <v>5065</v>
      </c>
      <c r="D62" s="644" t="s">
        <v>5064</v>
      </c>
      <c r="E62" s="643" t="s">
        <v>4762</v>
      </c>
    </row>
    <row r="63" spans="1:5" ht="75" x14ac:dyDescent="0.25">
      <c r="A63" s="648" t="s">
        <v>5060</v>
      </c>
      <c r="B63" s="646" t="s">
        <v>4594</v>
      </c>
      <c r="C63" s="645" t="s">
        <v>5063</v>
      </c>
      <c r="D63" s="644" t="s">
        <v>4904</v>
      </c>
      <c r="E63" s="643" t="s">
        <v>4903</v>
      </c>
    </row>
    <row r="64" spans="1:5" ht="75" x14ac:dyDescent="0.25">
      <c r="A64" s="648" t="s">
        <v>5060</v>
      </c>
      <c r="B64" s="646" t="s">
        <v>4717</v>
      </c>
      <c r="C64" s="645" t="s">
        <v>5063</v>
      </c>
      <c r="D64" s="644" t="s">
        <v>4904</v>
      </c>
      <c r="E64" s="643" t="s">
        <v>4903</v>
      </c>
    </row>
    <row r="65" spans="1:5" ht="45" x14ac:dyDescent="0.25">
      <c r="A65" s="647" t="s">
        <v>5060</v>
      </c>
      <c r="B65" s="646" t="s">
        <v>4717</v>
      </c>
      <c r="C65" s="645" t="s">
        <v>5062</v>
      </c>
      <c r="D65" s="644" t="s">
        <v>4592</v>
      </c>
      <c r="E65" s="654" t="s">
        <v>5061</v>
      </c>
    </row>
    <row r="66" spans="1:5" ht="30" x14ac:dyDescent="0.25">
      <c r="A66" s="648" t="s">
        <v>5060</v>
      </c>
      <c r="B66" s="646" t="s">
        <v>4843</v>
      </c>
      <c r="C66" s="646" t="s">
        <v>5059</v>
      </c>
      <c r="D66" s="644" t="s">
        <v>5058</v>
      </c>
      <c r="E66" s="643" t="s">
        <v>5057</v>
      </c>
    </row>
    <row r="67" spans="1:5" ht="45" x14ac:dyDescent="0.25">
      <c r="A67" s="648" t="s">
        <v>5042</v>
      </c>
      <c r="B67" s="646" t="s">
        <v>5008</v>
      </c>
      <c r="C67" s="645" t="s">
        <v>5056</v>
      </c>
      <c r="D67" s="644" t="s">
        <v>5055</v>
      </c>
      <c r="E67" s="643" t="s">
        <v>4540</v>
      </c>
    </row>
    <row r="68" spans="1:5" ht="30" x14ac:dyDescent="0.25">
      <c r="A68" s="648" t="s">
        <v>5042</v>
      </c>
      <c r="B68" s="646" t="s">
        <v>5008</v>
      </c>
      <c r="C68" s="645" t="s">
        <v>5054</v>
      </c>
      <c r="D68" s="644" t="s">
        <v>4686</v>
      </c>
      <c r="E68" s="643" t="s">
        <v>4540</v>
      </c>
    </row>
    <row r="69" spans="1:5" ht="75" x14ac:dyDescent="0.25">
      <c r="A69" s="648" t="s">
        <v>5042</v>
      </c>
      <c r="B69" s="646" t="s">
        <v>4979</v>
      </c>
      <c r="C69" s="645" t="s">
        <v>5053</v>
      </c>
      <c r="D69" s="644" t="s">
        <v>5052</v>
      </c>
      <c r="E69" s="643" t="s">
        <v>4575</v>
      </c>
    </row>
    <row r="70" spans="1:5" ht="45" x14ac:dyDescent="0.25">
      <c r="A70" s="648" t="s">
        <v>5042</v>
      </c>
      <c r="B70" s="646" t="s">
        <v>4729</v>
      </c>
      <c r="C70" s="645" t="s">
        <v>5051</v>
      </c>
      <c r="D70" s="644" t="s">
        <v>5050</v>
      </c>
      <c r="E70" s="643" t="s">
        <v>5049</v>
      </c>
    </row>
    <row r="71" spans="1:5" ht="30" x14ac:dyDescent="0.25">
      <c r="A71" s="648" t="s">
        <v>5042</v>
      </c>
      <c r="B71" s="646" t="s">
        <v>4544</v>
      </c>
      <c r="C71" s="645" t="s">
        <v>5048</v>
      </c>
      <c r="D71" s="644" t="s">
        <v>4541</v>
      </c>
      <c r="E71" s="643" t="s">
        <v>5047</v>
      </c>
    </row>
    <row r="72" spans="1:5" ht="30" x14ac:dyDescent="0.25">
      <c r="A72" s="648" t="s">
        <v>5042</v>
      </c>
      <c r="B72" s="646" t="s">
        <v>4543</v>
      </c>
      <c r="C72" s="645" t="s">
        <v>5048</v>
      </c>
      <c r="D72" s="644" t="s">
        <v>4541</v>
      </c>
      <c r="E72" s="643" t="s">
        <v>5047</v>
      </c>
    </row>
    <row r="73" spans="1:5" ht="60" x14ac:dyDescent="0.25">
      <c r="A73" s="647" t="s">
        <v>5042</v>
      </c>
      <c r="B73" s="646" t="s">
        <v>5041</v>
      </c>
      <c r="C73" s="645" t="s">
        <v>5046</v>
      </c>
      <c r="D73" s="644" t="s">
        <v>5039</v>
      </c>
      <c r="E73" s="643" t="s">
        <v>5038</v>
      </c>
    </row>
    <row r="74" spans="1:5" ht="45" x14ac:dyDescent="0.25">
      <c r="A74" s="647" t="s">
        <v>5042</v>
      </c>
      <c r="B74" s="646" t="s">
        <v>5041</v>
      </c>
      <c r="C74" s="645" t="s">
        <v>5045</v>
      </c>
      <c r="D74" s="644" t="s">
        <v>5044</v>
      </c>
      <c r="E74" s="643" t="s">
        <v>5043</v>
      </c>
    </row>
    <row r="75" spans="1:5" ht="45" x14ac:dyDescent="0.25">
      <c r="A75" s="647" t="s">
        <v>5042</v>
      </c>
      <c r="B75" s="646" t="s">
        <v>5041</v>
      </c>
      <c r="C75" s="645" t="s">
        <v>5040</v>
      </c>
      <c r="D75" s="644" t="s">
        <v>5039</v>
      </c>
      <c r="E75" s="643" t="s">
        <v>5038</v>
      </c>
    </row>
    <row r="76" spans="1:5" ht="60" x14ac:dyDescent="0.25">
      <c r="A76" s="648" t="s">
        <v>5024</v>
      </c>
      <c r="B76" s="646" t="s">
        <v>4876</v>
      </c>
      <c r="C76" s="645" t="s">
        <v>5037</v>
      </c>
      <c r="D76" s="644" t="s">
        <v>5036</v>
      </c>
      <c r="E76" s="643" t="s">
        <v>5035</v>
      </c>
    </row>
    <row r="77" spans="1:5" ht="30" x14ac:dyDescent="0.25">
      <c r="A77" s="648" t="s">
        <v>5024</v>
      </c>
      <c r="B77" s="646" t="s">
        <v>4876</v>
      </c>
      <c r="C77" s="645" t="s">
        <v>5034</v>
      </c>
      <c r="D77" s="644" t="s">
        <v>5033</v>
      </c>
      <c r="E77" s="643" t="s">
        <v>4540</v>
      </c>
    </row>
    <row r="78" spans="1:5" ht="60" x14ac:dyDescent="0.25">
      <c r="A78" s="648" t="s">
        <v>5024</v>
      </c>
      <c r="B78" s="646" t="s">
        <v>4685</v>
      </c>
      <c r="C78" s="645" t="s">
        <v>5032</v>
      </c>
      <c r="D78" s="644" t="s">
        <v>4846</v>
      </c>
      <c r="E78" s="643" t="s">
        <v>4845</v>
      </c>
    </row>
    <row r="79" spans="1:5" ht="60" x14ac:dyDescent="0.25">
      <c r="A79" s="648" t="s">
        <v>5024</v>
      </c>
      <c r="B79" s="646" t="s">
        <v>4684</v>
      </c>
      <c r="C79" s="645" t="s">
        <v>5032</v>
      </c>
      <c r="D79" s="644" t="s">
        <v>4846</v>
      </c>
      <c r="E79" s="643" t="s">
        <v>4845</v>
      </c>
    </row>
    <row r="80" spans="1:5" ht="30" x14ac:dyDescent="0.25">
      <c r="A80" s="648" t="s">
        <v>5024</v>
      </c>
      <c r="B80" s="646" t="s">
        <v>5008</v>
      </c>
      <c r="C80" s="646" t="s">
        <v>5031</v>
      </c>
      <c r="D80" s="644" t="s">
        <v>4923</v>
      </c>
      <c r="E80" s="643" t="s">
        <v>4540</v>
      </c>
    </row>
    <row r="81" spans="1:5" x14ac:dyDescent="0.25">
      <c r="A81" s="648" t="s">
        <v>5024</v>
      </c>
      <c r="B81" s="646" t="s">
        <v>5008</v>
      </c>
      <c r="C81" s="645" t="s">
        <v>5030</v>
      </c>
      <c r="D81" s="644" t="s">
        <v>5006</v>
      </c>
      <c r="E81" s="643" t="s">
        <v>4580</v>
      </c>
    </row>
    <row r="82" spans="1:5" x14ac:dyDescent="0.25">
      <c r="A82" s="648" t="s">
        <v>5024</v>
      </c>
      <c r="B82" s="646" t="s">
        <v>4992</v>
      </c>
      <c r="C82" s="645" t="s">
        <v>5029</v>
      </c>
      <c r="D82" s="644" t="s">
        <v>5006</v>
      </c>
      <c r="E82" s="643" t="s">
        <v>5028</v>
      </c>
    </row>
    <row r="83" spans="1:5" ht="60" x14ac:dyDescent="0.25">
      <c r="A83" s="648" t="s">
        <v>5024</v>
      </c>
      <c r="B83" s="646" t="s">
        <v>4793</v>
      </c>
      <c r="C83" s="645" t="s">
        <v>5027</v>
      </c>
      <c r="D83" s="644" t="s">
        <v>4846</v>
      </c>
      <c r="E83" s="643" t="s">
        <v>4845</v>
      </c>
    </row>
    <row r="84" spans="1:5" ht="60" x14ac:dyDescent="0.25">
      <c r="A84" s="648" t="s">
        <v>5024</v>
      </c>
      <c r="B84" s="646" t="s">
        <v>4891</v>
      </c>
      <c r="C84" s="645" t="s">
        <v>5027</v>
      </c>
      <c r="D84" s="644" t="s">
        <v>4846</v>
      </c>
      <c r="E84" s="643" t="s">
        <v>4845</v>
      </c>
    </row>
    <row r="85" spans="1:5" ht="45" x14ac:dyDescent="0.25">
      <c r="A85" s="648" t="s">
        <v>5024</v>
      </c>
      <c r="B85" s="646" t="s">
        <v>4848</v>
      </c>
      <c r="C85" s="645" t="s">
        <v>5026</v>
      </c>
      <c r="D85" s="644" t="s">
        <v>5025</v>
      </c>
      <c r="E85" s="643" t="s">
        <v>4540</v>
      </c>
    </row>
    <row r="86" spans="1:5" ht="60" x14ac:dyDescent="0.25">
      <c r="A86" s="648" t="s">
        <v>5024</v>
      </c>
      <c r="B86" s="646" t="s">
        <v>4599</v>
      </c>
      <c r="C86" s="645" t="s">
        <v>5023</v>
      </c>
      <c r="D86" s="644" t="s">
        <v>5022</v>
      </c>
      <c r="E86" s="643" t="s">
        <v>5021</v>
      </c>
    </row>
    <row r="87" spans="1:5" ht="60" x14ac:dyDescent="0.25">
      <c r="A87" s="648" t="s">
        <v>5020</v>
      </c>
      <c r="B87" s="646" t="s">
        <v>4620</v>
      </c>
      <c r="C87" s="645" t="s">
        <v>5019</v>
      </c>
      <c r="D87" s="644" t="s">
        <v>4656</v>
      </c>
      <c r="E87" s="643" t="s">
        <v>5018</v>
      </c>
    </row>
    <row r="88" spans="1:5" ht="45" x14ac:dyDescent="0.25">
      <c r="A88" s="648" t="s">
        <v>5017</v>
      </c>
      <c r="B88" s="646" t="s">
        <v>4670</v>
      </c>
      <c r="C88" s="645" t="s">
        <v>5016</v>
      </c>
      <c r="D88" s="644" t="s">
        <v>5015</v>
      </c>
      <c r="E88" s="643" t="s">
        <v>5014</v>
      </c>
    </row>
    <row r="89" spans="1:5" ht="45" x14ac:dyDescent="0.25">
      <c r="A89" s="648" t="s">
        <v>4999</v>
      </c>
      <c r="B89" s="646" t="s">
        <v>4708</v>
      </c>
      <c r="C89" s="645" t="s">
        <v>5013</v>
      </c>
      <c r="D89" s="644" t="s">
        <v>5012</v>
      </c>
      <c r="E89" s="643" t="s">
        <v>4540</v>
      </c>
    </row>
    <row r="90" spans="1:5" ht="45" x14ac:dyDescent="0.25">
      <c r="A90" s="648" t="s">
        <v>4999</v>
      </c>
      <c r="B90" s="646" t="s">
        <v>5008</v>
      </c>
      <c r="C90" s="645" t="s">
        <v>5011</v>
      </c>
      <c r="D90" s="644" t="s">
        <v>5010</v>
      </c>
      <c r="E90" s="656" t="s">
        <v>5009</v>
      </c>
    </row>
    <row r="91" spans="1:5" ht="60" x14ac:dyDescent="0.25">
      <c r="A91" s="648" t="s">
        <v>4999</v>
      </c>
      <c r="B91" s="646" t="s">
        <v>5008</v>
      </c>
      <c r="C91" s="645" t="s">
        <v>5007</v>
      </c>
      <c r="D91" s="644" t="s">
        <v>5006</v>
      </c>
      <c r="E91" s="643" t="s">
        <v>5005</v>
      </c>
    </row>
    <row r="92" spans="1:5" ht="75" x14ac:dyDescent="0.25">
      <c r="A92" s="648" t="s">
        <v>4999</v>
      </c>
      <c r="B92" s="646" t="s">
        <v>4552</v>
      </c>
      <c r="C92" s="645" t="s">
        <v>5004</v>
      </c>
      <c r="D92" s="644" t="s">
        <v>4926</v>
      </c>
      <c r="E92" s="643" t="s">
        <v>5003</v>
      </c>
    </row>
    <row r="93" spans="1:5" ht="105" x14ac:dyDescent="0.25">
      <c r="A93" s="648" t="s">
        <v>4999</v>
      </c>
      <c r="B93" s="646" t="s">
        <v>5002</v>
      </c>
      <c r="C93" s="645" t="s">
        <v>5001</v>
      </c>
      <c r="D93" s="644" t="s">
        <v>5000</v>
      </c>
      <c r="E93" s="643" t="s">
        <v>4540</v>
      </c>
    </row>
    <row r="94" spans="1:5" ht="60" x14ac:dyDescent="0.25">
      <c r="A94" s="648" t="s">
        <v>4999</v>
      </c>
      <c r="B94" s="646" t="s">
        <v>4602</v>
      </c>
      <c r="C94" s="645" t="s">
        <v>4998</v>
      </c>
      <c r="D94" s="644" t="s">
        <v>4656</v>
      </c>
      <c r="E94" s="643" t="s">
        <v>4540</v>
      </c>
    </row>
    <row r="95" spans="1:5" ht="60" x14ac:dyDescent="0.25">
      <c r="A95" s="648" t="s">
        <v>4990</v>
      </c>
      <c r="B95" s="646" t="s">
        <v>4729</v>
      </c>
      <c r="C95" s="645" t="s">
        <v>4997</v>
      </c>
      <c r="D95" s="644" t="s">
        <v>4996</v>
      </c>
      <c r="E95" s="643" t="s">
        <v>4995</v>
      </c>
    </row>
    <row r="96" spans="1:5" ht="75" x14ac:dyDescent="0.25">
      <c r="A96" s="648" t="s">
        <v>4990</v>
      </c>
      <c r="B96" s="646" t="s">
        <v>4994</v>
      </c>
      <c r="C96" s="645" t="s">
        <v>4993</v>
      </c>
      <c r="D96" s="644" t="s">
        <v>4791</v>
      </c>
      <c r="E96" s="643" t="s">
        <v>4790</v>
      </c>
    </row>
    <row r="97" spans="1:5" ht="75" x14ac:dyDescent="0.25">
      <c r="A97" s="648" t="s">
        <v>4990</v>
      </c>
      <c r="B97" s="646" t="s">
        <v>4992</v>
      </c>
      <c r="C97" s="645" t="s">
        <v>4991</v>
      </c>
      <c r="D97" s="644" t="s">
        <v>4791</v>
      </c>
      <c r="E97" s="643" t="s">
        <v>4790</v>
      </c>
    </row>
    <row r="98" spans="1:5" ht="60" x14ac:dyDescent="0.25">
      <c r="A98" s="648" t="s">
        <v>4990</v>
      </c>
      <c r="B98" s="646" t="s">
        <v>4721</v>
      </c>
      <c r="C98" s="645" t="s">
        <v>4989</v>
      </c>
      <c r="D98" s="644" t="s">
        <v>4988</v>
      </c>
      <c r="E98" s="643" t="s">
        <v>4987</v>
      </c>
    </row>
    <row r="99" spans="1:5" ht="45" x14ac:dyDescent="0.25">
      <c r="A99" s="648" t="s">
        <v>4985</v>
      </c>
      <c r="B99" s="646" t="s">
        <v>4986</v>
      </c>
      <c r="C99" s="645" t="s">
        <v>4983</v>
      </c>
      <c r="D99" s="644" t="s">
        <v>4982</v>
      </c>
      <c r="E99" s="643" t="s">
        <v>4540</v>
      </c>
    </row>
    <row r="100" spans="1:5" ht="45" x14ac:dyDescent="0.25">
      <c r="A100" s="648" t="s">
        <v>4985</v>
      </c>
      <c r="B100" s="646" t="s">
        <v>4984</v>
      </c>
      <c r="C100" s="645" t="s">
        <v>4983</v>
      </c>
      <c r="D100" s="644" t="s">
        <v>4982</v>
      </c>
      <c r="E100" s="643" t="s">
        <v>4981</v>
      </c>
    </row>
    <row r="101" spans="1:5" ht="30" x14ac:dyDescent="0.25">
      <c r="A101" s="648" t="s">
        <v>4980</v>
      </c>
      <c r="B101" s="646" t="s">
        <v>4979</v>
      </c>
      <c r="C101" s="645" t="s">
        <v>4978</v>
      </c>
      <c r="D101" s="644" t="s">
        <v>4977</v>
      </c>
      <c r="E101" s="643" t="s">
        <v>4976</v>
      </c>
    </row>
    <row r="102" spans="1:5" x14ac:dyDescent="0.25">
      <c r="A102" s="647" t="s">
        <v>4959</v>
      </c>
      <c r="B102" s="646" t="s">
        <v>4643</v>
      </c>
      <c r="C102" s="653" t="s">
        <v>4975</v>
      </c>
      <c r="D102" s="644" t="s">
        <v>4974</v>
      </c>
      <c r="E102" s="643" t="s">
        <v>4894</v>
      </c>
    </row>
    <row r="103" spans="1:5" ht="30" x14ac:dyDescent="0.25">
      <c r="A103" s="647" t="s">
        <v>4959</v>
      </c>
      <c r="B103" s="646" t="s">
        <v>4643</v>
      </c>
      <c r="C103" s="653" t="s">
        <v>4973</v>
      </c>
      <c r="D103" s="644" t="s">
        <v>4972</v>
      </c>
      <c r="E103" s="643" t="s">
        <v>4971</v>
      </c>
    </row>
    <row r="104" spans="1:5" ht="75" x14ac:dyDescent="0.25">
      <c r="A104" s="648" t="s">
        <v>4959</v>
      </c>
      <c r="B104" s="646" t="s">
        <v>4620</v>
      </c>
      <c r="C104" s="645" t="s">
        <v>4970</v>
      </c>
      <c r="D104" s="644" t="s">
        <v>4969</v>
      </c>
      <c r="E104" s="643" t="s">
        <v>4540</v>
      </c>
    </row>
    <row r="105" spans="1:5" ht="45" x14ac:dyDescent="0.25">
      <c r="A105" s="648" t="s">
        <v>4959</v>
      </c>
      <c r="B105" s="646" t="s">
        <v>4788</v>
      </c>
      <c r="C105" s="645" t="s">
        <v>4968</v>
      </c>
      <c r="D105" s="644" t="s">
        <v>4967</v>
      </c>
      <c r="E105" s="643" t="s">
        <v>4966</v>
      </c>
    </row>
    <row r="106" spans="1:5" ht="90" x14ac:dyDescent="0.25">
      <c r="A106" s="648" t="s">
        <v>4959</v>
      </c>
      <c r="B106" s="646" t="s">
        <v>4816</v>
      </c>
      <c r="C106" s="645" t="s">
        <v>4965</v>
      </c>
      <c r="D106" s="644" t="s">
        <v>4964</v>
      </c>
      <c r="E106" s="643" t="s">
        <v>4963</v>
      </c>
    </row>
    <row r="107" spans="1:5" ht="90" x14ac:dyDescent="0.25">
      <c r="A107" s="648" t="s">
        <v>4959</v>
      </c>
      <c r="B107" s="646" t="s">
        <v>4816</v>
      </c>
      <c r="C107" s="645" t="s">
        <v>4962</v>
      </c>
      <c r="D107" s="644" t="s">
        <v>4961</v>
      </c>
      <c r="E107" s="643" t="s">
        <v>4960</v>
      </c>
    </row>
    <row r="108" spans="1:5" ht="45" x14ac:dyDescent="0.25">
      <c r="A108" s="648" t="s">
        <v>4959</v>
      </c>
      <c r="B108" s="646" t="s">
        <v>4599</v>
      </c>
      <c r="C108" s="645" t="s">
        <v>4958</v>
      </c>
      <c r="D108" s="644" t="s">
        <v>4957</v>
      </c>
      <c r="E108" s="643" t="s">
        <v>4956</v>
      </c>
    </row>
    <row r="109" spans="1:5" ht="30" x14ac:dyDescent="0.25">
      <c r="A109" s="648" t="s">
        <v>4937</v>
      </c>
      <c r="B109" s="646" t="s">
        <v>4629</v>
      </c>
      <c r="C109" s="645" t="s">
        <v>4955</v>
      </c>
      <c r="D109" s="652" t="s">
        <v>4603</v>
      </c>
      <c r="E109" s="643" t="s">
        <v>4954</v>
      </c>
    </row>
    <row r="110" spans="1:5" ht="30" x14ac:dyDescent="0.25">
      <c r="A110" s="648" t="s">
        <v>4937</v>
      </c>
      <c r="B110" s="646" t="s">
        <v>4547</v>
      </c>
      <c r="C110" s="645" t="s">
        <v>4953</v>
      </c>
      <c r="D110" s="644" t="s">
        <v>4952</v>
      </c>
      <c r="E110" s="643" t="s">
        <v>4540</v>
      </c>
    </row>
    <row r="111" spans="1:5" ht="105" x14ac:dyDescent="0.25">
      <c r="A111" s="648" t="s">
        <v>4937</v>
      </c>
      <c r="B111" s="646" t="s">
        <v>4620</v>
      </c>
      <c r="C111" s="645" t="s">
        <v>4951</v>
      </c>
      <c r="D111" s="644" t="s">
        <v>4950</v>
      </c>
      <c r="E111" s="643" t="s">
        <v>4540</v>
      </c>
    </row>
    <row r="112" spans="1:5" ht="30" x14ac:dyDescent="0.25">
      <c r="A112" s="648" t="s">
        <v>4937</v>
      </c>
      <c r="B112" s="646" t="s">
        <v>4548</v>
      </c>
      <c r="C112" s="645" t="s">
        <v>4949</v>
      </c>
      <c r="D112" s="644" t="s">
        <v>4550</v>
      </c>
      <c r="E112" s="643" t="s">
        <v>4829</v>
      </c>
    </row>
    <row r="113" spans="1:5" ht="90" x14ac:dyDescent="0.25">
      <c r="A113" s="648" t="s">
        <v>4937</v>
      </c>
      <c r="B113" s="646" t="s">
        <v>4739</v>
      </c>
      <c r="C113" s="645" t="s">
        <v>4948</v>
      </c>
      <c r="D113" s="644" t="s">
        <v>4550</v>
      </c>
      <c r="E113" s="643" t="s">
        <v>4947</v>
      </c>
    </row>
    <row r="114" spans="1:5" ht="30" x14ac:dyDescent="0.25">
      <c r="A114" s="648" t="s">
        <v>4937</v>
      </c>
      <c r="B114" s="646" t="s">
        <v>4543</v>
      </c>
      <c r="C114" s="645" t="s">
        <v>4946</v>
      </c>
      <c r="D114" s="644" t="s">
        <v>4945</v>
      </c>
      <c r="E114" s="643" t="s">
        <v>4755</v>
      </c>
    </row>
    <row r="115" spans="1:5" ht="45" x14ac:dyDescent="0.25">
      <c r="A115" s="648" t="s">
        <v>4937</v>
      </c>
      <c r="B115" s="646" t="s">
        <v>4944</v>
      </c>
      <c r="C115" s="645" t="s">
        <v>4943</v>
      </c>
      <c r="D115" s="650" t="s">
        <v>4942</v>
      </c>
      <c r="E115" s="649" t="s">
        <v>4941</v>
      </c>
    </row>
    <row r="116" spans="1:5" ht="30" x14ac:dyDescent="0.25">
      <c r="A116" s="648" t="s">
        <v>4937</v>
      </c>
      <c r="B116" s="646" t="s">
        <v>4602</v>
      </c>
      <c r="C116" s="645" t="s">
        <v>4940</v>
      </c>
      <c r="D116" s="644" t="s">
        <v>4939</v>
      </c>
      <c r="E116" s="643" t="s">
        <v>4540</v>
      </c>
    </row>
    <row r="117" spans="1:5" ht="30" x14ac:dyDescent="0.25">
      <c r="A117" s="647" t="s">
        <v>4937</v>
      </c>
      <c r="B117" s="646" t="s">
        <v>4819</v>
      </c>
      <c r="C117" s="645" t="s">
        <v>4938</v>
      </c>
      <c r="D117" s="650" t="s">
        <v>4597</v>
      </c>
      <c r="E117" s="643" t="s">
        <v>4540</v>
      </c>
    </row>
    <row r="118" spans="1:5" ht="75" x14ac:dyDescent="0.25">
      <c r="A118" s="648" t="s">
        <v>4937</v>
      </c>
      <c r="B118" s="646" t="s">
        <v>4816</v>
      </c>
      <c r="C118" s="645" t="s">
        <v>4936</v>
      </c>
      <c r="D118" s="644" t="s">
        <v>4935</v>
      </c>
      <c r="E118" s="643" t="s">
        <v>4934</v>
      </c>
    </row>
    <row r="119" spans="1:5" ht="45" x14ac:dyDescent="0.25">
      <c r="A119" s="648" t="s">
        <v>4932</v>
      </c>
      <c r="B119" s="646" t="s">
        <v>4793</v>
      </c>
      <c r="C119" s="645" t="s">
        <v>4933</v>
      </c>
      <c r="D119" s="644" t="s">
        <v>4926</v>
      </c>
      <c r="E119" s="643" t="s">
        <v>4580</v>
      </c>
    </row>
    <row r="120" spans="1:5" ht="45" x14ac:dyDescent="0.25">
      <c r="A120" s="648" t="s">
        <v>4932</v>
      </c>
      <c r="B120" s="646" t="s">
        <v>4891</v>
      </c>
      <c r="C120" s="645" t="s">
        <v>4931</v>
      </c>
      <c r="D120" s="644" t="s">
        <v>4926</v>
      </c>
      <c r="E120" s="643" t="s">
        <v>4930</v>
      </c>
    </row>
    <row r="121" spans="1:5" ht="45" x14ac:dyDescent="0.25">
      <c r="A121" s="647" t="s">
        <v>4901</v>
      </c>
      <c r="B121" s="646" t="s">
        <v>4672</v>
      </c>
      <c r="C121" s="645" t="s">
        <v>4929</v>
      </c>
      <c r="D121" s="644" t="s">
        <v>4917</v>
      </c>
      <c r="E121" s="656" t="s">
        <v>4928</v>
      </c>
    </row>
    <row r="122" spans="1:5" ht="90" x14ac:dyDescent="0.25">
      <c r="A122" s="648" t="s">
        <v>4901</v>
      </c>
      <c r="B122" s="646" t="s">
        <v>4876</v>
      </c>
      <c r="C122" s="645" t="s">
        <v>4927</v>
      </c>
      <c r="D122" s="644" t="s">
        <v>4926</v>
      </c>
      <c r="E122" s="643" t="s">
        <v>4925</v>
      </c>
    </row>
    <row r="123" spans="1:5" ht="75" x14ac:dyDescent="0.25">
      <c r="A123" s="648" t="s">
        <v>4901</v>
      </c>
      <c r="B123" s="646" t="s">
        <v>4876</v>
      </c>
      <c r="C123" s="645" t="s">
        <v>4924</v>
      </c>
      <c r="D123" s="644" t="s">
        <v>4923</v>
      </c>
      <c r="E123" s="643" t="s">
        <v>4922</v>
      </c>
    </row>
    <row r="124" spans="1:5" ht="30" x14ac:dyDescent="0.25">
      <c r="A124" s="647" t="s">
        <v>4901</v>
      </c>
      <c r="B124" s="646" t="s">
        <v>4563</v>
      </c>
      <c r="C124" s="645" t="s">
        <v>4920</v>
      </c>
      <c r="D124" s="644" t="s">
        <v>4919</v>
      </c>
      <c r="E124" s="643" t="s">
        <v>4575</v>
      </c>
    </row>
    <row r="125" spans="1:5" ht="30" x14ac:dyDescent="0.25">
      <c r="A125" s="647" t="s">
        <v>4901</v>
      </c>
      <c r="B125" s="646" t="s">
        <v>4761</v>
      </c>
      <c r="C125" s="645" t="s">
        <v>4920</v>
      </c>
      <c r="D125" s="644" t="s">
        <v>4919</v>
      </c>
      <c r="E125" s="643" t="s">
        <v>4575</v>
      </c>
    </row>
    <row r="126" spans="1:5" ht="30" x14ac:dyDescent="0.25">
      <c r="A126" s="647" t="s">
        <v>4901</v>
      </c>
      <c r="B126" s="646" t="s">
        <v>4921</v>
      </c>
      <c r="C126" s="645" t="s">
        <v>4920</v>
      </c>
      <c r="D126" s="644" t="s">
        <v>4919</v>
      </c>
      <c r="E126" s="643" t="s">
        <v>4575</v>
      </c>
    </row>
    <row r="127" spans="1:5" ht="60" x14ac:dyDescent="0.25">
      <c r="A127" s="648" t="s">
        <v>4901</v>
      </c>
      <c r="B127" s="646" t="s">
        <v>4760</v>
      </c>
      <c r="C127" s="645" t="s">
        <v>4918</v>
      </c>
      <c r="D127" s="644" t="s">
        <v>4917</v>
      </c>
      <c r="E127" s="649" t="s">
        <v>4916</v>
      </c>
    </row>
    <row r="128" spans="1:5" ht="45" x14ac:dyDescent="0.25">
      <c r="A128" s="647" t="s">
        <v>4901</v>
      </c>
      <c r="B128" s="646" t="s">
        <v>4915</v>
      </c>
      <c r="C128" s="646" t="s">
        <v>4914</v>
      </c>
      <c r="D128" s="650" t="s">
        <v>4913</v>
      </c>
      <c r="E128" s="649" t="s">
        <v>4912</v>
      </c>
    </row>
    <row r="129" spans="1:5" ht="45" x14ac:dyDescent="0.25">
      <c r="A129" s="648" t="s">
        <v>4901</v>
      </c>
      <c r="B129" s="646" t="s">
        <v>4594</v>
      </c>
      <c r="C129" s="645" t="s">
        <v>4911</v>
      </c>
      <c r="D129" s="644" t="s">
        <v>4592</v>
      </c>
      <c r="E129" s="643" t="s">
        <v>4910</v>
      </c>
    </row>
    <row r="130" spans="1:5" ht="45" x14ac:dyDescent="0.25">
      <c r="A130" s="648" t="s">
        <v>4901</v>
      </c>
      <c r="B130" s="646" t="s">
        <v>4717</v>
      </c>
      <c r="C130" s="645" t="s">
        <v>4911</v>
      </c>
      <c r="D130" s="644" t="s">
        <v>4592</v>
      </c>
      <c r="E130" s="643" t="s">
        <v>4910</v>
      </c>
    </row>
    <row r="131" spans="1:5" ht="45" x14ac:dyDescent="0.25">
      <c r="A131" s="648" t="s">
        <v>4901</v>
      </c>
      <c r="B131" s="646" t="s">
        <v>4909</v>
      </c>
      <c r="C131" s="645" t="s">
        <v>4908</v>
      </c>
      <c r="D131" s="644" t="s">
        <v>4907</v>
      </c>
      <c r="E131" s="643" t="s">
        <v>4906</v>
      </c>
    </row>
    <row r="132" spans="1:5" ht="45" x14ac:dyDescent="0.25">
      <c r="A132" s="648" t="s">
        <v>4901</v>
      </c>
      <c r="B132" s="646" t="s">
        <v>4539</v>
      </c>
      <c r="C132" s="645" t="s">
        <v>4905</v>
      </c>
      <c r="D132" s="644" t="s">
        <v>4904</v>
      </c>
      <c r="E132" s="643" t="s">
        <v>4903</v>
      </c>
    </row>
    <row r="133" spans="1:5" ht="60" x14ac:dyDescent="0.25">
      <c r="A133" s="648" t="s">
        <v>4901</v>
      </c>
      <c r="B133" s="646" t="s">
        <v>4816</v>
      </c>
      <c r="C133" s="645" t="s">
        <v>4902</v>
      </c>
      <c r="D133" s="644" t="s">
        <v>4898</v>
      </c>
      <c r="E133" s="643" t="s">
        <v>4897</v>
      </c>
    </row>
    <row r="134" spans="1:5" ht="60" x14ac:dyDescent="0.25">
      <c r="A134" s="648" t="s">
        <v>4901</v>
      </c>
      <c r="B134" s="646" t="s">
        <v>4900</v>
      </c>
      <c r="C134" s="645" t="s">
        <v>4902</v>
      </c>
      <c r="D134" s="644" t="s">
        <v>4898</v>
      </c>
      <c r="E134" s="643" t="s">
        <v>4897</v>
      </c>
    </row>
    <row r="135" spans="1:5" ht="60" x14ac:dyDescent="0.25">
      <c r="A135" s="648" t="s">
        <v>4901</v>
      </c>
      <c r="B135" s="646" t="s">
        <v>4816</v>
      </c>
      <c r="C135" s="645" t="s">
        <v>4899</v>
      </c>
      <c r="D135" s="644" t="s">
        <v>4898</v>
      </c>
      <c r="E135" s="643" t="s">
        <v>4897</v>
      </c>
    </row>
    <row r="136" spans="1:5" ht="60" x14ac:dyDescent="0.25">
      <c r="A136" s="648" t="s">
        <v>4901</v>
      </c>
      <c r="B136" s="646" t="s">
        <v>4900</v>
      </c>
      <c r="C136" s="645" t="s">
        <v>4899</v>
      </c>
      <c r="D136" s="644" t="s">
        <v>4898</v>
      </c>
      <c r="E136" s="643" t="s">
        <v>4897</v>
      </c>
    </row>
    <row r="137" spans="1:5" x14ac:dyDescent="0.25">
      <c r="A137" s="648" t="s">
        <v>4892</v>
      </c>
      <c r="B137" s="646" t="s">
        <v>4704</v>
      </c>
      <c r="C137" s="645" t="s">
        <v>4896</v>
      </c>
      <c r="D137" s="644" t="s">
        <v>4895</v>
      </c>
      <c r="E137" s="643" t="s">
        <v>4894</v>
      </c>
    </row>
    <row r="138" spans="1:5" ht="45" x14ac:dyDescent="0.25">
      <c r="A138" s="648" t="s">
        <v>4892</v>
      </c>
      <c r="B138" s="646" t="s">
        <v>4544</v>
      </c>
      <c r="C138" s="645" t="s">
        <v>4893</v>
      </c>
      <c r="D138" s="644" t="s">
        <v>4541</v>
      </c>
      <c r="E138" s="649" t="s">
        <v>4540</v>
      </c>
    </row>
    <row r="139" spans="1:5" ht="45" x14ac:dyDescent="0.25">
      <c r="A139" s="648" t="s">
        <v>4892</v>
      </c>
      <c r="B139" s="646" t="s">
        <v>4543</v>
      </c>
      <c r="C139" s="645" t="s">
        <v>4893</v>
      </c>
      <c r="D139" s="644" t="s">
        <v>4541</v>
      </c>
      <c r="E139" s="649" t="s">
        <v>4540</v>
      </c>
    </row>
    <row r="140" spans="1:5" ht="30" x14ac:dyDescent="0.25">
      <c r="A140" s="648" t="s">
        <v>4892</v>
      </c>
      <c r="B140" s="646" t="s">
        <v>4793</v>
      </c>
      <c r="C140" s="645" t="s">
        <v>4890</v>
      </c>
      <c r="D140" s="644" t="s">
        <v>4889</v>
      </c>
      <c r="E140" s="643" t="s">
        <v>4762</v>
      </c>
    </row>
    <row r="141" spans="1:5" ht="30" x14ac:dyDescent="0.25">
      <c r="A141" s="648" t="s">
        <v>4892</v>
      </c>
      <c r="B141" s="646" t="s">
        <v>4891</v>
      </c>
      <c r="C141" s="645" t="s">
        <v>4890</v>
      </c>
      <c r="D141" s="644" t="s">
        <v>4889</v>
      </c>
      <c r="E141" s="643" t="s">
        <v>4888</v>
      </c>
    </row>
    <row r="142" spans="1:5" ht="30" x14ac:dyDescent="0.25">
      <c r="A142" s="648" t="s">
        <v>4844</v>
      </c>
      <c r="B142" s="646" t="s">
        <v>4570</v>
      </c>
      <c r="C142" s="645" t="s">
        <v>4887</v>
      </c>
      <c r="D142" s="644" t="s">
        <v>4886</v>
      </c>
      <c r="E142" s="643" t="s">
        <v>4564</v>
      </c>
    </row>
    <row r="143" spans="1:5" ht="45" x14ac:dyDescent="0.25">
      <c r="A143" s="648" t="s">
        <v>4844</v>
      </c>
      <c r="B143" s="646" t="s">
        <v>4570</v>
      </c>
      <c r="C143" s="645" t="s">
        <v>4885</v>
      </c>
      <c r="D143" s="644" t="s">
        <v>4884</v>
      </c>
      <c r="E143" s="643" t="s">
        <v>4540</v>
      </c>
    </row>
    <row r="144" spans="1:5" ht="30" x14ac:dyDescent="0.25">
      <c r="A144" s="648" t="s">
        <v>4844</v>
      </c>
      <c r="B144" s="646" t="s">
        <v>4570</v>
      </c>
      <c r="C144" s="645" t="s">
        <v>4883</v>
      </c>
      <c r="D144" s="644" t="s">
        <v>4882</v>
      </c>
      <c r="E144" s="643" t="s">
        <v>4881</v>
      </c>
    </row>
    <row r="145" spans="1:5" ht="60" x14ac:dyDescent="0.25">
      <c r="A145" s="648" t="s">
        <v>4844</v>
      </c>
      <c r="B145" s="646" t="s">
        <v>4876</v>
      </c>
      <c r="C145" s="645" t="s">
        <v>4880</v>
      </c>
      <c r="D145" s="644" t="s">
        <v>4682</v>
      </c>
      <c r="E145" s="643" t="s">
        <v>4879</v>
      </c>
    </row>
    <row r="146" spans="1:5" ht="45" x14ac:dyDescent="0.25">
      <c r="A146" s="648" t="s">
        <v>4844</v>
      </c>
      <c r="B146" s="646" t="s">
        <v>4876</v>
      </c>
      <c r="C146" s="645" t="s">
        <v>4878</v>
      </c>
      <c r="D146" s="644" t="s">
        <v>4763</v>
      </c>
      <c r="E146" s="643" t="s">
        <v>4877</v>
      </c>
    </row>
    <row r="147" spans="1:5" ht="60" x14ac:dyDescent="0.25">
      <c r="A147" s="648" t="s">
        <v>4844</v>
      </c>
      <c r="B147" s="646" t="s">
        <v>4876</v>
      </c>
      <c r="C147" s="645" t="s">
        <v>4875</v>
      </c>
      <c r="D147" s="644" t="s">
        <v>4874</v>
      </c>
      <c r="E147" s="643" t="s">
        <v>4540</v>
      </c>
    </row>
    <row r="148" spans="1:5" ht="30" x14ac:dyDescent="0.25">
      <c r="A148" s="648" t="s">
        <v>4844</v>
      </c>
      <c r="B148" s="646" t="s">
        <v>4871</v>
      </c>
      <c r="C148" s="645" t="s">
        <v>4872</v>
      </c>
      <c r="D148" s="644" t="s">
        <v>4867</v>
      </c>
      <c r="E148" s="643" t="s">
        <v>4580</v>
      </c>
    </row>
    <row r="149" spans="1:5" ht="30" x14ac:dyDescent="0.25">
      <c r="A149" s="648" t="s">
        <v>4844</v>
      </c>
      <c r="B149" s="646" t="s">
        <v>4873</v>
      </c>
      <c r="C149" s="645" t="s">
        <v>4872</v>
      </c>
      <c r="D149" s="644" t="s">
        <v>4867</v>
      </c>
      <c r="E149" s="643" t="s">
        <v>4580</v>
      </c>
    </row>
    <row r="150" spans="1:5" ht="30" x14ac:dyDescent="0.25">
      <c r="A150" s="648" t="s">
        <v>4844</v>
      </c>
      <c r="B150" s="646" t="s">
        <v>4869</v>
      </c>
      <c r="C150" s="645" t="s">
        <v>4872</v>
      </c>
      <c r="D150" s="644" t="s">
        <v>4867</v>
      </c>
      <c r="E150" s="643" t="s">
        <v>4580</v>
      </c>
    </row>
    <row r="151" spans="1:5" ht="45" x14ac:dyDescent="0.25">
      <c r="A151" s="648" t="s">
        <v>4844</v>
      </c>
      <c r="B151" s="646" t="s">
        <v>4871</v>
      </c>
      <c r="C151" s="645" t="s">
        <v>4868</v>
      </c>
      <c r="D151" s="644" t="s">
        <v>4867</v>
      </c>
      <c r="E151" s="643" t="s">
        <v>4540</v>
      </c>
    </row>
    <row r="152" spans="1:5" ht="45" x14ac:dyDescent="0.25">
      <c r="A152" s="648" t="s">
        <v>4844</v>
      </c>
      <c r="B152" s="646" t="s">
        <v>4870</v>
      </c>
      <c r="C152" s="645" t="s">
        <v>4868</v>
      </c>
      <c r="D152" s="644" t="s">
        <v>4867</v>
      </c>
      <c r="E152" s="643" t="s">
        <v>4540</v>
      </c>
    </row>
    <row r="153" spans="1:5" ht="45" x14ac:dyDescent="0.25">
      <c r="A153" s="648" t="s">
        <v>4844</v>
      </c>
      <c r="B153" s="646" t="s">
        <v>4869</v>
      </c>
      <c r="C153" s="645" t="s">
        <v>4868</v>
      </c>
      <c r="D153" s="644" t="s">
        <v>4867</v>
      </c>
      <c r="E153" s="643" t="s">
        <v>4540</v>
      </c>
    </row>
    <row r="154" spans="1:5" ht="30" x14ac:dyDescent="0.25">
      <c r="A154" s="648" t="s">
        <v>4844</v>
      </c>
      <c r="B154" s="646" t="s">
        <v>4730</v>
      </c>
      <c r="C154" s="645" t="s">
        <v>4866</v>
      </c>
      <c r="D154" s="644" t="s">
        <v>4865</v>
      </c>
      <c r="E154" s="643" t="s">
        <v>4864</v>
      </c>
    </row>
    <row r="155" spans="1:5" ht="30" x14ac:dyDescent="0.25">
      <c r="A155" s="648" t="s">
        <v>4844</v>
      </c>
      <c r="B155" s="646" t="s">
        <v>4680</v>
      </c>
      <c r="C155" s="645" t="s">
        <v>4863</v>
      </c>
      <c r="D155" s="644" t="s">
        <v>4862</v>
      </c>
      <c r="E155" s="643" t="s">
        <v>4540</v>
      </c>
    </row>
    <row r="156" spans="1:5" ht="30" x14ac:dyDescent="0.25">
      <c r="A156" s="648" t="s">
        <v>4844</v>
      </c>
      <c r="B156" s="646" t="s">
        <v>4798</v>
      </c>
      <c r="C156" s="645" t="s">
        <v>4860</v>
      </c>
      <c r="D156" s="644" t="s">
        <v>4550</v>
      </c>
      <c r="E156" s="649" t="s">
        <v>4859</v>
      </c>
    </row>
    <row r="157" spans="1:5" ht="30" x14ac:dyDescent="0.25">
      <c r="A157" s="648" t="s">
        <v>4844</v>
      </c>
      <c r="B157" s="646" t="s">
        <v>4861</v>
      </c>
      <c r="C157" s="645" t="s">
        <v>4860</v>
      </c>
      <c r="D157" s="644" t="s">
        <v>4550</v>
      </c>
      <c r="E157" s="649" t="s">
        <v>4859</v>
      </c>
    </row>
    <row r="158" spans="1:5" ht="30" x14ac:dyDescent="0.25">
      <c r="A158" s="648" t="s">
        <v>4844</v>
      </c>
      <c r="B158" s="646" t="s">
        <v>4678</v>
      </c>
      <c r="C158" s="645" t="s">
        <v>4860</v>
      </c>
      <c r="D158" s="644" t="s">
        <v>4550</v>
      </c>
      <c r="E158" s="649" t="s">
        <v>4859</v>
      </c>
    </row>
    <row r="159" spans="1:5" ht="30" x14ac:dyDescent="0.25">
      <c r="A159" s="648" t="s">
        <v>4844</v>
      </c>
      <c r="B159" s="646" t="s">
        <v>4676</v>
      </c>
      <c r="C159" s="645" t="s">
        <v>4860</v>
      </c>
      <c r="D159" s="644" t="s">
        <v>4550</v>
      </c>
      <c r="E159" s="649" t="s">
        <v>4859</v>
      </c>
    </row>
    <row r="160" spans="1:5" ht="45" x14ac:dyDescent="0.25">
      <c r="A160" s="647" t="s">
        <v>4844</v>
      </c>
      <c r="B160" s="646" t="s">
        <v>4678</v>
      </c>
      <c r="C160" s="645" t="s">
        <v>4858</v>
      </c>
      <c r="D160" s="644" t="s">
        <v>4857</v>
      </c>
      <c r="E160" s="643" t="s">
        <v>4856</v>
      </c>
    </row>
    <row r="161" spans="1:5" ht="45" x14ac:dyDescent="0.25">
      <c r="A161" s="647" t="s">
        <v>4844</v>
      </c>
      <c r="B161" s="646" t="s">
        <v>4613</v>
      </c>
      <c r="C161" s="645" t="s">
        <v>4858</v>
      </c>
      <c r="D161" s="644" t="s">
        <v>4857</v>
      </c>
      <c r="E161" s="643" t="s">
        <v>4856</v>
      </c>
    </row>
    <row r="162" spans="1:5" ht="45" x14ac:dyDescent="0.25">
      <c r="A162" s="647" t="s">
        <v>4844</v>
      </c>
      <c r="B162" s="646" t="s">
        <v>4730</v>
      </c>
      <c r="C162" s="645" t="s">
        <v>4855</v>
      </c>
      <c r="D162" s="644" t="s">
        <v>4854</v>
      </c>
      <c r="E162" s="643" t="s">
        <v>4853</v>
      </c>
    </row>
    <row r="163" spans="1:5" ht="30" x14ac:dyDescent="0.25">
      <c r="A163" s="648" t="s">
        <v>4844</v>
      </c>
      <c r="B163" s="646" t="s">
        <v>4570</v>
      </c>
      <c r="C163" s="645" t="s">
        <v>4852</v>
      </c>
      <c r="D163" s="644" t="s">
        <v>4851</v>
      </c>
      <c r="E163" s="643" t="s">
        <v>4540</v>
      </c>
    </row>
    <row r="164" spans="1:5" ht="30" x14ac:dyDescent="0.25">
      <c r="A164" s="648" t="s">
        <v>4844</v>
      </c>
      <c r="B164" s="646" t="s">
        <v>4578</v>
      </c>
      <c r="C164" s="645" t="s">
        <v>4852</v>
      </c>
      <c r="D164" s="644" t="s">
        <v>4851</v>
      </c>
      <c r="E164" s="643" t="s">
        <v>4540</v>
      </c>
    </row>
    <row r="165" spans="1:5" ht="30" x14ac:dyDescent="0.25">
      <c r="A165" s="648" t="s">
        <v>4844</v>
      </c>
      <c r="B165" s="646" t="s">
        <v>4579</v>
      </c>
      <c r="C165" s="645" t="s">
        <v>4852</v>
      </c>
      <c r="D165" s="644" t="s">
        <v>4851</v>
      </c>
      <c r="E165" s="643" t="s">
        <v>4540</v>
      </c>
    </row>
    <row r="166" spans="1:5" ht="60" x14ac:dyDescent="0.25">
      <c r="A166" s="648" t="s">
        <v>4844</v>
      </c>
      <c r="B166" s="646" t="s">
        <v>4725</v>
      </c>
      <c r="C166" s="645" t="s">
        <v>4850</v>
      </c>
      <c r="D166" s="644" t="s">
        <v>4550</v>
      </c>
      <c r="E166" s="643" t="s">
        <v>4849</v>
      </c>
    </row>
    <row r="167" spans="1:5" ht="60" x14ac:dyDescent="0.25">
      <c r="A167" s="648" t="s">
        <v>4844</v>
      </c>
      <c r="B167" s="646" t="s">
        <v>4531</v>
      </c>
      <c r="C167" s="645" t="s">
        <v>4850</v>
      </c>
      <c r="D167" s="644" t="s">
        <v>4550</v>
      </c>
      <c r="E167" s="643" t="s">
        <v>4849</v>
      </c>
    </row>
    <row r="168" spans="1:5" ht="60" x14ac:dyDescent="0.25">
      <c r="A168" s="648" t="s">
        <v>4844</v>
      </c>
      <c r="B168" s="646" t="s">
        <v>4848</v>
      </c>
      <c r="C168" s="645" t="s">
        <v>4847</v>
      </c>
      <c r="D168" s="644" t="s">
        <v>4846</v>
      </c>
      <c r="E168" s="643" t="s">
        <v>4845</v>
      </c>
    </row>
    <row r="169" spans="1:5" ht="30" x14ac:dyDescent="0.25">
      <c r="A169" s="648" t="s">
        <v>4844</v>
      </c>
      <c r="B169" s="646" t="s">
        <v>4843</v>
      </c>
      <c r="C169" s="645" t="s">
        <v>4842</v>
      </c>
      <c r="D169" s="650" t="s">
        <v>4597</v>
      </c>
      <c r="E169" s="643" t="s">
        <v>4540</v>
      </c>
    </row>
    <row r="170" spans="1:5" ht="45" x14ac:dyDescent="0.25">
      <c r="A170" s="647" t="s">
        <v>4841</v>
      </c>
      <c r="B170" s="646" t="s">
        <v>4594</v>
      </c>
      <c r="C170" s="645" t="s">
        <v>4840</v>
      </c>
      <c r="D170" s="644" t="s">
        <v>4839</v>
      </c>
      <c r="E170" s="643" t="s">
        <v>4838</v>
      </c>
    </row>
    <row r="171" spans="1:5" ht="45" x14ac:dyDescent="0.25">
      <c r="A171" s="648" t="s">
        <v>4837</v>
      </c>
      <c r="B171" s="646" t="s">
        <v>4539</v>
      </c>
      <c r="C171" s="645" t="s">
        <v>4836</v>
      </c>
      <c r="D171" s="644" t="s">
        <v>4835</v>
      </c>
      <c r="E171" s="643" t="s">
        <v>4540</v>
      </c>
    </row>
    <row r="172" spans="1:5" ht="45" x14ac:dyDescent="0.25">
      <c r="A172" s="648" t="s">
        <v>4817</v>
      </c>
      <c r="B172" s="646" t="s">
        <v>4635</v>
      </c>
      <c r="C172" s="645" t="s">
        <v>4834</v>
      </c>
      <c r="D172" s="644" t="s">
        <v>4550</v>
      </c>
      <c r="E172" s="643" t="s">
        <v>4771</v>
      </c>
    </row>
    <row r="173" spans="1:5" ht="60" x14ac:dyDescent="0.25">
      <c r="A173" s="648" t="s">
        <v>4817</v>
      </c>
      <c r="B173" s="646" t="s">
        <v>4635</v>
      </c>
      <c r="C173" s="645" t="s">
        <v>4833</v>
      </c>
      <c r="D173" s="644" t="s">
        <v>4550</v>
      </c>
      <c r="E173" s="643" t="s">
        <v>4832</v>
      </c>
    </row>
    <row r="174" spans="1:5" ht="45" x14ac:dyDescent="0.25">
      <c r="A174" s="648" t="s">
        <v>4817</v>
      </c>
      <c r="B174" s="646" t="s">
        <v>4635</v>
      </c>
      <c r="C174" s="645" t="s">
        <v>4831</v>
      </c>
      <c r="D174" s="644" t="s">
        <v>4769</v>
      </c>
      <c r="E174" s="643" t="s">
        <v>4768</v>
      </c>
    </row>
    <row r="175" spans="1:5" ht="30" x14ac:dyDescent="0.25">
      <c r="A175" s="648" t="s">
        <v>4817</v>
      </c>
      <c r="B175" s="646" t="s">
        <v>4547</v>
      </c>
      <c r="C175" s="645" t="s">
        <v>4830</v>
      </c>
      <c r="D175" s="644" t="s">
        <v>4550</v>
      </c>
      <c r="E175" s="643" t="s">
        <v>4829</v>
      </c>
    </row>
    <row r="176" spans="1:5" ht="30" x14ac:dyDescent="0.25">
      <c r="A176" s="648" t="s">
        <v>4817</v>
      </c>
      <c r="B176" s="646" t="s">
        <v>4828</v>
      </c>
      <c r="C176" s="645" t="s">
        <v>4827</v>
      </c>
      <c r="D176" s="644" t="s">
        <v>4550</v>
      </c>
      <c r="E176" s="643" t="s">
        <v>4826</v>
      </c>
    </row>
    <row r="177" spans="1:5" ht="90" x14ac:dyDescent="0.25">
      <c r="A177" s="647" t="s">
        <v>4817</v>
      </c>
      <c r="B177" s="646" t="s">
        <v>4552</v>
      </c>
      <c r="C177" s="646" t="s">
        <v>4825</v>
      </c>
      <c r="D177" s="650" t="s">
        <v>4753</v>
      </c>
      <c r="E177" s="649" t="s">
        <v>4824</v>
      </c>
    </row>
    <row r="178" spans="1:5" ht="45" x14ac:dyDescent="0.25">
      <c r="A178" s="647" t="s">
        <v>4817</v>
      </c>
      <c r="B178" s="646" t="s">
        <v>4822</v>
      </c>
      <c r="C178" s="645" t="s">
        <v>4823</v>
      </c>
      <c r="D178" s="650" t="s">
        <v>4820</v>
      </c>
      <c r="E178" s="649" t="s">
        <v>4540</v>
      </c>
    </row>
    <row r="179" spans="1:5" ht="30" x14ac:dyDescent="0.25">
      <c r="A179" s="647" t="s">
        <v>4817</v>
      </c>
      <c r="B179" s="646" t="s">
        <v>4822</v>
      </c>
      <c r="C179" s="645" t="s">
        <v>4821</v>
      </c>
      <c r="D179" s="650" t="s">
        <v>4820</v>
      </c>
      <c r="E179" s="649" t="s">
        <v>4540</v>
      </c>
    </row>
    <row r="180" spans="1:5" ht="30" x14ac:dyDescent="0.25">
      <c r="A180" s="648" t="s">
        <v>4817</v>
      </c>
      <c r="B180" s="646" t="s">
        <v>4819</v>
      </c>
      <c r="C180" s="645" t="s">
        <v>4818</v>
      </c>
      <c r="D180" s="650" t="s">
        <v>4597</v>
      </c>
      <c r="E180" s="643" t="s">
        <v>4540</v>
      </c>
    </row>
    <row r="181" spans="1:5" ht="60" x14ac:dyDescent="0.25">
      <c r="A181" s="648" t="s">
        <v>4817</v>
      </c>
      <c r="B181" s="646" t="s">
        <v>4816</v>
      </c>
      <c r="C181" s="645" t="s">
        <v>4815</v>
      </c>
      <c r="D181" s="644" t="s">
        <v>4814</v>
      </c>
      <c r="E181" s="643" t="s">
        <v>4813</v>
      </c>
    </row>
    <row r="182" spans="1:5" ht="75" x14ac:dyDescent="0.25">
      <c r="A182" s="648" t="s">
        <v>4804</v>
      </c>
      <c r="B182" s="646" t="s">
        <v>4812</v>
      </c>
      <c r="C182" s="645" t="s">
        <v>4811</v>
      </c>
      <c r="D182" s="644" t="s">
        <v>4810</v>
      </c>
      <c r="E182" s="643" t="s">
        <v>4809</v>
      </c>
    </row>
    <row r="183" spans="1:5" ht="30" x14ac:dyDescent="0.25">
      <c r="A183" s="647" t="s">
        <v>4804</v>
      </c>
      <c r="B183" s="646" t="s">
        <v>4730</v>
      </c>
      <c r="C183" s="645" t="s">
        <v>4807</v>
      </c>
      <c r="D183" s="644" t="s">
        <v>4806</v>
      </c>
      <c r="E183" s="643" t="s">
        <v>4805</v>
      </c>
    </row>
    <row r="184" spans="1:5" ht="30" x14ac:dyDescent="0.25">
      <c r="A184" s="647" t="s">
        <v>4804</v>
      </c>
      <c r="B184" s="646" t="s">
        <v>4717</v>
      </c>
      <c r="C184" s="645" t="s">
        <v>4807</v>
      </c>
      <c r="D184" s="644" t="s">
        <v>4806</v>
      </c>
      <c r="E184" s="643" t="s">
        <v>4805</v>
      </c>
    </row>
    <row r="185" spans="1:5" ht="30" x14ac:dyDescent="0.25">
      <c r="A185" s="647" t="s">
        <v>4804</v>
      </c>
      <c r="B185" s="646" t="s">
        <v>4808</v>
      </c>
      <c r="C185" s="645" t="s">
        <v>4807</v>
      </c>
      <c r="D185" s="644" t="s">
        <v>4806</v>
      </c>
      <c r="E185" s="643" t="s">
        <v>4805</v>
      </c>
    </row>
    <row r="186" spans="1:5" ht="30" x14ac:dyDescent="0.25">
      <c r="A186" s="648" t="s">
        <v>4804</v>
      </c>
      <c r="B186" s="646" t="s">
        <v>4730</v>
      </c>
      <c r="C186" s="645" t="s">
        <v>4803</v>
      </c>
      <c r="D186" s="644" t="s">
        <v>4592</v>
      </c>
      <c r="E186" s="656" t="s">
        <v>4802</v>
      </c>
    </row>
    <row r="187" spans="1:5" ht="30" x14ac:dyDescent="0.25">
      <c r="A187" s="648" t="s">
        <v>4804</v>
      </c>
      <c r="B187" s="646" t="s">
        <v>4717</v>
      </c>
      <c r="C187" s="645" t="s">
        <v>4803</v>
      </c>
      <c r="D187" s="644" t="s">
        <v>4592</v>
      </c>
      <c r="E187" s="656" t="s">
        <v>4802</v>
      </c>
    </row>
    <row r="188" spans="1:5" ht="30" x14ac:dyDescent="0.25">
      <c r="A188" s="648" t="s">
        <v>4804</v>
      </c>
      <c r="B188" s="646" t="s">
        <v>4539</v>
      </c>
      <c r="C188" s="645" t="s">
        <v>4803</v>
      </c>
      <c r="D188" s="644" t="s">
        <v>4592</v>
      </c>
      <c r="E188" s="656" t="s">
        <v>4802</v>
      </c>
    </row>
    <row r="189" spans="1:5" ht="30" x14ac:dyDescent="0.25">
      <c r="A189" s="647" t="s">
        <v>4789</v>
      </c>
      <c r="B189" s="646" t="s">
        <v>4730</v>
      </c>
      <c r="C189" s="645" t="s">
        <v>4801</v>
      </c>
      <c r="D189" s="644" t="s">
        <v>4800</v>
      </c>
      <c r="E189" s="643" t="s">
        <v>4799</v>
      </c>
    </row>
    <row r="190" spans="1:5" ht="75" x14ac:dyDescent="0.25">
      <c r="A190" s="648" t="s">
        <v>4789</v>
      </c>
      <c r="B190" s="646" t="s">
        <v>4798</v>
      </c>
      <c r="C190" s="645" t="s">
        <v>4796</v>
      </c>
      <c r="D190" s="644" t="s">
        <v>4795</v>
      </c>
      <c r="E190" s="649" t="s">
        <v>4797</v>
      </c>
    </row>
    <row r="191" spans="1:5" ht="75" x14ac:dyDescent="0.25">
      <c r="A191" s="648" t="s">
        <v>4789</v>
      </c>
      <c r="B191" s="646" t="s">
        <v>4676</v>
      </c>
      <c r="C191" s="645" t="s">
        <v>4796</v>
      </c>
      <c r="D191" s="644" t="s">
        <v>4795</v>
      </c>
      <c r="E191" s="649" t="s">
        <v>4797</v>
      </c>
    </row>
    <row r="192" spans="1:5" ht="75" x14ac:dyDescent="0.25">
      <c r="A192" s="648" t="s">
        <v>4789</v>
      </c>
      <c r="B192" s="646" t="s">
        <v>4678</v>
      </c>
      <c r="C192" s="645" t="s">
        <v>4796</v>
      </c>
      <c r="D192" s="644" t="s">
        <v>4795</v>
      </c>
      <c r="E192" s="649" t="s">
        <v>4797</v>
      </c>
    </row>
    <row r="193" spans="1:5" ht="75" x14ac:dyDescent="0.25">
      <c r="A193" s="648" t="s">
        <v>4789</v>
      </c>
      <c r="B193" s="646" t="s">
        <v>4677</v>
      </c>
      <c r="C193" s="645" t="s">
        <v>4796</v>
      </c>
      <c r="D193" s="644" t="s">
        <v>4795</v>
      </c>
      <c r="E193" s="649" t="s">
        <v>4794</v>
      </c>
    </row>
    <row r="194" spans="1:5" ht="75" x14ac:dyDescent="0.25">
      <c r="A194" s="648" t="s">
        <v>4789</v>
      </c>
      <c r="B194" s="646" t="s">
        <v>4793</v>
      </c>
      <c r="C194" s="645" t="s">
        <v>4792</v>
      </c>
      <c r="D194" s="644" t="s">
        <v>4791</v>
      </c>
      <c r="E194" s="643" t="s">
        <v>4790</v>
      </c>
    </row>
    <row r="195" spans="1:5" ht="75" x14ac:dyDescent="0.25">
      <c r="A195" s="648" t="s">
        <v>4789</v>
      </c>
      <c r="B195" s="646" t="s">
        <v>4793</v>
      </c>
      <c r="C195" s="645" t="s">
        <v>4792</v>
      </c>
      <c r="D195" s="644" t="s">
        <v>4791</v>
      </c>
      <c r="E195" s="643" t="s">
        <v>4790</v>
      </c>
    </row>
    <row r="196" spans="1:5" ht="30" x14ac:dyDescent="0.25">
      <c r="A196" s="648" t="s">
        <v>4789</v>
      </c>
      <c r="B196" s="646" t="s">
        <v>4788</v>
      </c>
      <c r="C196" s="645" t="s">
        <v>4787</v>
      </c>
      <c r="D196" s="644" t="s">
        <v>4786</v>
      </c>
      <c r="E196" s="643" t="s">
        <v>4785</v>
      </c>
    </row>
    <row r="197" spans="1:5" ht="30" x14ac:dyDescent="0.25">
      <c r="A197" s="648" t="s">
        <v>4713</v>
      </c>
      <c r="B197" s="646" t="s">
        <v>4570</v>
      </c>
      <c r="C197" s="645" t="s">
        <v>4784</v>
      </c>
      <c r="D197" s="644" t="s">
        <v>4783</v>
      </c>
      <c r="E197" s="643" t="s">
        <v>4586</v>
      </c>
    </row>
    <row r="198" spans="1:5" ht="30" x14ac:dyDescent="0.25">
      <c r="A198" s="648" t="s">
        <v>4713</v>
      </c>
      <c r="B198" s="646" t="s">
        <v>4570</v>
      </c>
      <c r="C198" s="645" t="s">
        <v>4782</v>
      </c>
      <c r="D198" s="644" t="s">
        <v>4781</v>
      </c>
      <c r="E198" s="643" t="s">
        <v>4780</v>
      </c>
    </row>
    <row r="199" spans="1:5" ht="45" x14ac:dyDescent="0.25">
      <c r="A199" s="647" t="s">
        <v>4713</v>
      </c>
      <c r="B199" s="646" t="s">
        <v>4779</v>
      </c>
      <c r="C199" s="645" t="s">
        <v>4778</v>
      </c>
      <c r="D199" s="651" t="s">
        <v>4611</v>
      </c>
      <c r="E199" s="649" t="s">
        <v>4540</v>
      </c>
    </row>
    <row r="200" spans="1:5" ht="45" x14ac:dyDescent="0.25">
      <c r="A200" s="647" t="s">
        <v>4713</v>
      </c>
      <c r="B200" s="646" t="s">
        <v>4777</v>
      </c>
      <c r="C200" s="645" t="s">
        <v>4776</v>
      </c>
      <c r="D200" s="651" t="s">
        <v>4611</v>
      </c>
      <c r="E200" s="649" t="s">
        <v>4540</v>
      </c>
    </row>
    <row r="201" spans="1:5" ht="30" x14ac:dyDescent="0.25">
      <c r="A201" s="647" t="s">
        <v>4713</v>
      </c>
      <c r="B201" s="655" t="s">
        <v>4775</v>
      </c>
      <c r="C201" s="645" t="s">
        <v>4773</v>
      </c>
      <c r="D201" s="651" t="s">
        <v>4611</v>
      </c>
      <c r="E201" s="649" t="s">
        <v>4540</v>
      </c>
    </row>
    <row r="202" spans="1:5" ht="30" x14ac:dyDescent="0.25">
      <c r="A202" s="647" t="s">
        <v>4713</v>
      </c>
      <c r="B202" s="655" t="s">
        <v>4774</v>
      </c>
      <c r="C202" s="645" t="s">
        <v>4773</v>
      </c>
      <c r="D202" s="651" t="s">
        <v>4611</v>
      </c>
      <c r="E202" s="649" t="s">
        <v>4540</v>
      </c>
    </row>
    <row r="203" spans="1:5" ht="30" x14ac:dyDescent="0.25">
      <c r="A203" s="648" t="s">
        <v>4713</v>
      </c>
      <c r="B203" s="646" t="s">
        <v>4635</v>
      </c>
      <c r="C203" s="645" t="s">
        <v>4772</v>
      </c>
      <c r="D203" s="651" t="s">
        <v>4550</v>
      </c>
      <c r="E203" s="643" t="s">
        <v>4771</v>
      </c>
    </row>
    <row r="204" spans="1:5" ht="75" x14ac:dyDescent="0.25">
      <c r="A204" s="648" t="s">
        <v>4713</v>
      </c>
      <c r="B204" s="646" t="s">
        <v>4635</v>
      </c>
      <c r="C204" s="645" t="s">
        <v>4770</v>
      </c>
      <c r="D204" s="651" t="s">
        <v>4769</v>
      </c>
      <c r="E204" s="643" t="s">
        <v>4768</v>
      </c>
    </row>
    <row r="205" spans="1:5" ht="45" x14ac:dyDescent="0.25">
      <c r="A205" s="648" t="s">
        <v>4713</v>
      </c>
      <c r="B205" s="646" t="s">
        <v>4563</v>
      </c>
      <c r="C205" s="646" t="s">
        <v>4767</v>
      </c>
      <c r="D205" s="644" t="s">
        <v>4561</v>
      </c>
      <c r="E205" s="643" t="s">
        <v>4560</v>
      </c>
    </row>
    <row r="206" spans="1:5" ht="30" x14ac:dyDescent="0.25">
      <c r="A206" s="648" t="s">
        <v>4713</v>
      </c>
      <c r="B206" s="646" t="s">
        <v>4563</v>
      </c>
      <c r="C206" s="645" t="s">
        <v>4766</v>
      </c>
      <c r="D206" s="644" t="s">
        <v>4765</v>
      </c>
      <c r="E206" s="643" t="s">
        <v>4540</v>
      </c>
    </row>
    <row r="207" spans="1:5" ht="30" x14ac:dyDescent="0.25">
      <c r="A207" s="648" t="s">
        <v>4713</v>
      </c>
      <c r="B207" s="646" t="s">
        <v>4563</v>
      </c>
      <c r="C207" s="645" t="s">
        <v>4764</v>
      </c>
      <c r="D207" s="644" t="s">
        <v>4763</v>
      </c>
      <c r="E207" s="643" t="s">
        <v>4762</v>
      </c>
    </row>
    <row r="208" spans="1:5" ht="30" x14ac:dyDescent="0.25">
      <c r="A208" s="648" t="s">
        <v>4713</v>
      </c>
      <c r="B208" s="646" t="s">
        <v>4761</v>
      </c>
      <c r="C208" s="645" t="s">
        <v>4764</v>
      </c>
      <c r="D208" s="644" t="s">
        <v>4763</v>
      </c>
      <c r="E208" s="643" t="s">
        <v>4762</v>
      </c>
    </row>
    <row r="209" spans="1:5" ht="45" x14ac:dyDescent="0.25">
      <c r="A209" s="648" t="s">
        <v>4713</v>
      </c>
      <c r="B209" s="646" t="s">
        <v>4563</v>
      </c>
      <c r="C209" s="646" t="s">
        <v>4759</v>
      </c>
      <c r="D209" s="644" t="s">
        <v>4597</v>
      </c>
      <c r="E209" s="643" t="s">
        <v>4540</v>
      </c>
    </row>
    <row r="210" spans="1:5" ht="45" x14ac:dyDescent="0.25">
      <c r="A210" s="648" t="s">
        <v>4713</v>
      </c>
      <c r="B210" s="646" t="s">
        <v>4761</v>
      </c>
      <c r="C210" s="646" t="s">
        <v>4759</v>
      </c>
      <c r="D210" s="644" t="s">
        <v>4597</v>
      </c>
      <c r="E210" s="643" t="s">
        <v>4540</v>
      </c>
    </row>
    <row r="211" spans="1:5" ht="45" x14ac:dyDescent="0.25">
      <c r="A211" s="648" t="s">
        <v>4713</v>
      </c>
      <c r="B211" s="646" t="s">
        <v>4613</v>
      </c>
      <c r="C211" s="646" t="s">
        <v>4759</v>
      </c>
      <c r="D211" s="644" t="s">
        <v>4597</v>
      </c>
      <c r="E211" s="643" t="s">
        <v>4540</v>
      </c>
    </row>
    <row r="212" spans="1:5" ht="45" x14ac:dyDescent="0.25">
      <c r="A212" s="648" t="s">
        <v>4713</v>
      </c>
      <c r="B212" s="646" t="s">
        <v>4760</v>
      </c>
      <c r="C212" s="646" t="s">
        <v>4759</v>
      </c>
      <c r="D212" s="644" t="s">
        <v>4597</v>
      </c>
      <c r="E212" s="643" t="s">
        <v>4540</v>
      </c>
    </row>
    <row r="213" spans="1:5" ht="45" x14ac:dyDescent="0.25">
      <c r="A213" s="648" t="s">
        <v>4713</v>
      </c>
      <c r="B213" s="646" t="s">
        <v>4758</v>
      </c>
      <c r="C213" s="645" t="s">
        <v>4757</v>
      </c>
      <c r="D213" s="644" t="s">
        <v>4756</v>
      </c>
      <c r="E213" s="643" t="s">
        <v>4755</v>
      </c>
    </row>
    <row r="214" spans="1:5" ht="60" x14ac:dyDescent="0.25">
      <c r="A214" s="647" t="s">
        <v>4713</v>
      </c>
      <c r="B214" s="646" t="s">
        <v>4552</v>
      </c>
      <c r="C214" s="646" t="s">
        <v>4754</v>
      </c>
      <c r="D214" s="650" t="s">
        <v>4753</v>
      </c>
      <c r="E214" s="649" t="s">
        <v>4752</v>
      </c>
    </row>
    <row r="215" spans="1:5" ht="30" x14ac:dyDescent="0.25">
      <c r="A215" s="647" t="s">
        <v>4713</v>
      </c>
      <c r="B215" s="646" t="s">
        <v>4730</v>
      </c>
      <c r="C215" s="645" t="s">
        <v>4751</v>
      </c>
      <c r="D215" s="644" t="s">
        <v>4750</v>
      </c>
      <c r="E215" s="643" t="s">
        <v>4749</v>
      </c>
    </row>
    <row r="216" spans="1:5" ht="30" x14ac:dyDescent="0.25">
      <c r="A216" s="647" t="s">
        <v>4713</v>
      </c>
      <c r="B216" s="646" t="s">
        <v>4717</v>
      </c>
      <c r="C216" s="645" t="s">
        <v>4751</v>
      </c>
      <c r="D216" s="644" t="s">
        <v>4750</v>
      </c>
      <c r="E216" s="643" t="s">
        <v>4749</v>
      </c>
    </row>
    <row r="217" spans="1:5" ht="30" x14ac:dyDescent="0.25">
      <c r="A217" s="648" t="s">
        <v>4713</v>
      </c>
      <c r="B217" s="646" t="s">
        <v>4730</v>
      </c>
      <c r="C217" s="645" t="s">
        <v>4747</v>
      </c>
      <c r="D217" s="644" t="s">
        <v>4537</v>
      </c>
      <c r="E217" s="643" t="s">
        <v>4746</v>
      </c>
    </row>
    <row r="218" spans="1:5" ht="30" x14ac:dyDescent="0.25">
      <c r="A218" s="648" t="s">
        <v>4713</v>
      </c>
      <c r="B218" s="646" t="s">
        <v>4717</v>
      </c>
      <c r="C218" s="645" t="s">
        <v>4747</v>
      </c>
      <c r="D218" s="644" t="s">
        <v>4537</v>
      </c>
      <c r="E218" s="643" t="s">
        <v>4746</v>
      </c>
    </row>
    <row r="219" spans="1:5" ht="30" x14ac:dyDescent="0.25">
      <c r="A219" s="648" t="s">
        <v>4713</v>
      </c>
      <c r="B219" s="646" t="s">
        <v>4539</v>
      </c>
      <c r="C219" s="645" t="s">
        <v>4747</v>
      </c>
      <c r="D219" s="644" t="s">
        <v>4537</v>
      </c>
      <c r="E219" s="643" t="s">
        <v>4746</v>
      </c>
    </row>
    <row r="220" spans="1:5" ht="30" x14ac:dyDescent="0.25">
      <c r="A220" s="648" t="s">
        <v>4713</v>
      </c>
      <c r="B220" s="646" t="s">
        <v>4594</v>
      </c>
      <c r="C220" s="645" t="s">
        <v>4747</v>
      </c>
      <c r="D220" s="644" t="s">
        <v>4537</v>
      </c>
      <c r="E220" s="643" t="s">
        <v>4746</v>
      </c>
    </row>
    <row r="221" spans="1:5" ht="30" x14ac:dyDescent="0.25">
      <c r="A221" s="648" t="s">
        <v>4713</v>
      </c>
      <c r="B221" s="646" t="s">
        <v>4748</v>
      </c>
      <c r="C221" s="645" t="s">
        <v>4747</v>
      </c>
      <c r="D221" s="644" t="s">
        <v>4537</v>
      </c>
      <c r="E221" s="643" t="s">
        <v>4746</v>
      </c>
    </row>
    <row r="222" spans="1:5" ht="60" x14ac:dyDescent="0.25">
      <c r="A222" s="648" t="s">
        <v>4713</v>
      </c>
      <c r="B222" s="646" t="s">
        <v>4717</v>
      </c>
      <c r="C222" s="645" t="s">
        <v>4745</v>
      </c>
      <c r="D222" s="644" t="s">
        <v>4744</v>
      </c>
      <c r="E222" s="643" t="s">
        <v>4743</v>
      </c>
    </row>
    <row r="223" spans="1:5" ht="60" x14ac:dyDescent="0.25">
      <c r="A223" s="648" t="s">
        <v>4713</v>
      </c>
      <c r="B223" s="646" t="s">
        <v>4539</v>
      </c>
      <c r="C223" s="645" t="s">
        <v>4745</v>
      </c>
      <c r="D223" s="644" t="s">
        <v>4744</v>
      </c>
      <c r="E223" s="643" t="s">
        <v>4743</v>
      </c>
    </row>
    <row r="224" spans="1:5" ht="60" x14ac:dyDescent="0.25">
      <c r="A224" s="648" t="s">
        <v>4713</v>
      </c>
      <c r="B224" s="646" t="s">
        <v>4730</v>
      </c>
      <c r="C224" s="645" t="s">
        <v>4745</v>
      </c>
      <c r="D224" s="644" t="s">
        <v>4744</v>
      </c>
      <c r="E224" s="643" t="s">
        <v>4743</v>
      </c>
    </row>
    <row r="225" spans="1:5" ht="60" x14ac:dyDescent="0.25">
      <c r="A225" s="648" t="s">
        <v>4713</v>
      </c>
      <c r="B225" s="646" t="s">
        <v>4594</v>
      </c>
      <c r="C225" s="645" t="s">
        <v>4745</v>
      </c>
      <c r="D225" s="644" t="s">
        <v>4744</v>
      </c>
      <c r="E225" s="643" t="s">
        <v>4743</v>
      </c>
    </row>
    <row r="226" spans="1:5" ht="60" x14ac:dyDescent="0.25">
      <c r="A226" s="648" t="s">
        <v>4713</v>
      </c>
      <c r="B226" s="646" t="s">
        <v>4721</v>
      </c>
      <c r="C226" s="645" t="s">
        <v>4745</v>
      </c>
      <c r="D226" s="644" t="s">
        <v>4744</v>
      </c>
      <c r="E226" s="643" t="s">
        <v>4743</v>
      </c>
    </row>
    <row r="227" spans="1:5" ht="30" x14ac:dyDescent="0.25">
      <c r="A227" s="648" t="s">
        <v>4713</v>
      </c>
      <c r="B227" s="646" t="s">
        <v>4729</v>
      </c>
      <c r="C227" s="645" t="s">
        <v>4742</v>
      </c>
      <c r="D227" s="644" t="s">
        <v>4741</v>
      </c>
      <c r="E227" s="643" t="s">
        <v>4740</v>
      </c>
    </row>
    <row r="228" spans="1:5" ht="60" x14ac:dyDescent="0.25">
      <c r="A228" s="648" t="s">
        <v>4713</v>
      </c>
      <c r="B228" s="646" t="s">
        <v>4739</v>
      </c>
      <c r="C228" s="645" t="s">
        <v>4737</v>
      </c>
      <c r="D228" s="644" t="s">
        <v>4736</v>
      </c>
      <c r="E228" s="643" t="s">
        <v>4575</v>
      </c>
    </row>
    <row r="229" spans="1:5" ht="60" x14ac:dyDescent="0.25">
      <c r="A229" s="648" t="s">
        <v>4713</v>
      </c>
      <c r="B229" s="646" t="s">
        <v>4668</v>
      </c>
      <c r="C229" s="645" t="s">
        <v>4737</v>
      </c>
      <c r="D229" s="644" t="s">
        <v>4736</v>
      </c>
      <c r="E229" s="643" t="s">
        <v>4575</v>
      </c>
    </row>
    <row r="230" spans="1:5" ht="60" x14ac:dyDescent="0.25">
      <c r="A230" s="648" t="s">
        <v>4713</v>
      </c>
      <c r="B230" s="646" t="s">
        <v>4738</v>
      </c>
      <c r="C230" s="645" t="s">
        <v>4737</v>
      </c>
      <c r="D230" s="644" t="s">
        <v>4736</v>
      </c>
      <c r="E230" s="643" t="s">
        <v>4575</v>
      </c>
    </row>
    <row r="231" spans="1:5" ht="30" x14ac:dyDescent="0.25">
      <c r="A231" s="648" t="s">
        <v>4713</v>
      </c>
      <c r="B231" s="646" t="s">
        <v>4544</v>
      </c>
      <c r="C231" s="645" t="s">
        <v>4735</v>
      </c>
      <c r="D231" s="644" t="s">
        <v>4597</v>
      </c>
      <c r="E231" s="643" t="s">
        <v>4580</v>
      </c>
    </row>
    <row r="232" spans="1:5" ht="30" x14ac:dyDescent="0.25">
      <c r="A232" s="648" t="s">
        <v>4713</v>
      </c>
      <c r="B232" s="646" t="s">
        <v>4543</v>
      </c>
      <c r="C232" s="645" t="s">
        <v>4735</v>
      </c>
      <c r="D232" s="644" t="s">
        <v>4597</v>
      </c>
      <c r="E232" s="643" t="s">
        <v>4580</v>
      </c>
    </row>
    <row r="233" spans="1:5" ht="30" x14ac:dyDescent="0.25">
      <c r="A233" s="648" t="s">
        <v>4713</v>
      </c>
      <c r="B233" s="646" t="s">
        <v>4544</v>
      </c>
      <c r="C233" s="645" t="s">
        <v>4734</v>
      </c>
      <c r="D233" s="644" t="s">
        <v>4597</v>
      </c>
      <c r="E233" s="643" t="s">
        <v>4586</v>
      </c>
    </row>
    <row r="234" spans="1:5" ht="30" x14ac:dyDescent="0.25">
      <c r="A234" s="648" t="s">
        <v>4713</v>
      </c>
      <c r="B234" s="646" t="s">
        <v>4543</v>
      </c>
      <c r="C234" s="645" t="s">
        <v>4734</v>
      </c>
      <c r="D234" s="644" t="s">
        <v>4597</v>
      </c>
      <c r="E234" s="643" t="s">
        <v>4586</v>
      </c>
    </row>
    <row r="235" spans="1:5" ht="30" x14ac:dyDescent="0.25">
      <c r="A235" s="648" t="s">
        <v>4713</v>
      </c>
      <c r="B235" s="646" t="s">
        <v>4594</v>
      </c>
      <c r="C235" s="645" t="s">
        <v>4733</v>
      </c>
      <c r="D235" s="644" t="s">
        <v>4732</v>
      </c>
      <c r="E235" s="649" t="s">
        <v>4731</v>
      </c>
    </row>
    <row r="236" spans="1:5" ht="45" x14ac:dyDescent="0.25">
      <c r="A236" s="648" t="s">
        <v>4713</v>
      </c>
      <c r="B236" s="646" t="s">
        <v>4730</v>
      </c>
      <c r="C236" s="645" t="s">
        <v>4728</v>
      </c>
      <c r="D236" s="644" t="s">
        <v>4727</v>
      </c>
      <c r="E236" s="643" t="s">
        <v>4726</v>
      </c>
    </row>
    <row r="237" spans="1:5" ht="45" x14ac:dyDescent="0.25">
      <c r="A237" s="648" t="s">
        <v>4713</v>
      </c>
      <c r="B237" s="646" t="s">
        <v>4729</v>
      </c>
      <c r="C237" s="645" t="s">
        <v>4728</v>
      </c>
      <c r="D237" s="644" t="s">
        <v>4727</v>
      </c>
      <c r="E237" s="643" t="s">
        <v>4726</v>
      </c>
    </row>
    <row r="238" spans="1:5" ht="45" x14ac:dyDescent="0.25">
      <c r="A238" s="648" t="s">
        <v>4713</v>
      </c>
      <c r="B238" s="646" t="s">
        <v>4539</v>
      </c>
      <c r="C238" s="645" t="s">
        <v>4728</v>
      </c>
      <c r="D238" s="644" t="s">
        <v>4727</v>
      </c>
      <c r="E238" s="643" t="s">
        <v>4726</v>
      </c>
    </row>
    <row r="239" spans="1:5" ht="45" x14ac:dyDescent="0.25">
      <c r="A239" s="648" t="s">
        <v>4713</v>
      </c>
      <c r="B239" s="646" t="s">
        <v>4721</v>
      </c>
      <c r="C239" s="645" t="s">
        <v>4728</v>
      </c>
      <c r="D239" s="644" t="s">
        <v>4727</v>
      </c>
      <c r="E239" s="643" t="s">
        <v>4726</v>
      </c>
    </row>
    <row r="240" spans="1:5" ht="45" x14ac:dyDescent="0.25">
      <c r="A240" s="648" t="s">
        <v>4713</v>
      </c>
      <c r="B240" s="646" t="s">
        <v>4717</v>
      </c>
      <c r="C240" s="645" t="s">
        <v>4728</v>
      </c>
      <c r="D240" s="644" t="s">
        <v>4727</v>
      </c>
      <c r="E240" s="643" t="s">
        <v>4726</v>
      </c>
    </row>
    <row r="241" spans="1:5" ht="45" x14ac:dyDescent="0.25">
      <c r="A241" s="648" t="s">
        <v>4713</v>
      </c>
      <c r="B241" s="646" t="s">
        <v>4594</v>
      </c>
      <c r="C241" s="645" t="s">
        <v>4728</v>
      </c>
      <c r="D241" s="644" t="s">
        <v>4727</v>
      </c>
      <c r="E241" s="643" t="s">
        <v>4726</v>
      </c>
    </row>
    <row r="242" spans="1:5" ht="30" x14ac:dyDescent="0.25">
      <c r="A242" s="648" t="s">
        <v>4713</v>
      </c>
      <c r="B242" s="646" t="s">
        <v>4725</v>
      </c>
      <c r="C242" s="645" t="s">
        <v>4724</v>
      </c>
      <c r="D242" s="644" t="s">
        <v>4723</v>
      </c>
      <c r="E242" s="643" t="s">
        <v>4722</v>
      </c>
    </row>
    <row r="243" spans="1:5" ht="45" x14ac:dyDescent="0.25">
      <c r="A243" s="647" t="s">
        <v>4713</v>
      </c>
      <c r="B243" s="646" t="s">
        <v>4721</v>
      </c>
      <c r="C243" s="645" t="s">
        <v>4720</v>
      </c>
      <c r="D243" s="644" t="s">
        <v>4719</v>
      </c>
      <c r="E243" s="654" t="s">
        <v>4718</v>
      </c>
    </row>
    <row r="244" spans="1:5" ht="45" x14ac:dyDescent="0.25">
      <c r="A244" s="647" t="s">
        <v>4713</v>
      </c>
      <c r="B244" s="646" t="s">
        <v>4717</v>
      </c>
      <c r="C244" s="645" t="s">
        <v>4716</v>
      </c>
      <c r="D244" s="644" t="s">
        <v>4715</v>
      </c>
      <c r="E244" s="643" t="s">
        <v>4714</v>
      </c>
    </row>
    <row r="245" spans="1:5" ht="45" x14ac:dyDescent="0.25">
      <c r="A245" s="647" t="s">
        <v>4713</v>
      </c>
      <c r="B245" s="646" t="s">
        <v>4539</v>
      </c>
      <c r="C245" s="645" t="s">
        <v>4716</v>
      </c>
      <c r="D245" s="644" t="s">
        <v>4715</v>
      </c>
      <c r="E245" s="643" t="s">
        <v>4714</v>
      </c>
    </row>
    <row r="246" spans="1:5" ht="60" x14ac:dyDescent="0.25">
      <c r="A246" s="647" t="s">
        <v>4713</v>
      </c>
      <c r="B246" s="646" t="s">
        <v>4563</v>
      </c>
      <c r="C246" s="645" t="s">
        <v>4712</v>
      </c>
      <c r="D246" s="644" t="s">
        <v>4711</v>
      </c>
      <c r="E246" s="643" t="s">
        <v>4575</v>
      </c>
    </row>
    <row r="247" spans="1:5" ht="45" x14ac:dyDescent="0.25">
      <c r="A247" s="648" t="s">
        <v>4710</v>
      </c>
      <c r="B247" s="646" t="s">
        <v>4602</v>
      </c>
      <c r="C247" s="645" t="s">
        <v>4709</v>
      </c>
      <c r="D247" s="644" t="s">
        <v>4656</v>
      </c>
      <c r="E247" s="643" t="s">
        <v>4540</v>
      </c>
    </row>
    <row r="248" spans="1:5" ht="30" x14ac:dyDescent="0.25">
      <c r="A248" s="648" t="s">
        <v>4700</v>
      </c>
      <c r="B248" s="646" t="s">
        <v>4708</v>
      </c>
      <c r="C248" s="645" t="s">
        <v>4707</v>
      </c>
      <c r="D248" s="644" t="s">
        <v>4706</v>
      </c>
      <c r="E248" s="643" t="s">
        <v>4705</v>
      </c>
    </row>
    <row r="249" spans="1:5" ht="30" x14ac:dyDescent="0.25">
      <c r="A249" s="648" t="s">
        <v>4700</v>
      </c>
      <c r="B249" s="646" t="s">
        <v>4704</v>
      </c>
      <c r="C249" s="645" t="s">
        <v>4703</v>
      </c>
      <c r="D249" s="644" t="s">
        <v>4702</v>
      </c>
      <c r="E249" s="643" t="s">
        <v>4701</v>
      </c>
    </row>
    <row r="250" spans="1:5" ht="45" x14ac:dyDescent="0.25">
      <c r="A250" s="648" t="s">
        <v>4700</v>
      </c>
      <c r="B250" s="646" t="s">
        <v>4602</v>
      </c>
      <c r="C250" s="645" t="s">
        <v>4699</v>
      </c>
      <c r="D250" s="644" t="s">
        <v>4698</v>
      </c>
      <c r="E250" s="643" t="s">
        <v>4540</v>
      </c>
    </row>
    <row r="251" spans="1:5" ht="30" x14ac:dyDescent="0.25">
      <c r="A251" s="648" t="s">
        <v>4697</v>
      </c>
      <c r="B251" s="646" t="s">
        <v>4660</v>
      </c>
      <c r="C251" s="645" t="s">
        <v>4696</v>
      </c>
      <c r="D251" s="644" t="s">
        <v>4529</v>
      </c>
      <c r="E251" s="643" t="s">
        <v>4528</v>
      </c>
    </row>
    <row r="252" spans="1:5" ht="45" x14ac:dyDescent="0.25">
      <c r="A252" s="648" t="s">
        <v>4688</v>
      </c>
      <c r="B252" s="646" t="s">
        <v>4544</v>
      </c>
      <c r="C252" s="645" t="s">
        <v>4693</v>
      </c>
      <c r="D252" s="644" t="s">
        <v>4695</v>
      </c>
      <c r="E252" s="649" t="s">
        <v>4694</v>
      </c>
    </row>
    <row r="253" spans="1:5" ht="45" x14ac:dyDescent="0.25">
      <c r="A253" s="648" t="s">
        <v>4688</v>
      </c>
      <c r="B253" s="646" t="s">
        <v>4543</v>
      </c>
      <c r="C253" s="645" t="s">
        <v>4693</v>
      </c>
      <c r="D253" s="644" t="s">
        <v>4695</v>
      </c>
      <c r="E253" s="649" t="s">
        <v>4694</v>
      </c>
    </row>
    <row r="254" spans="1:5" ht="45" x14ac:dyDescent="0.25">
      <c r="A254" s="648" t="s">
        <v>4688</v>
      </c>
      <c r="B254" s="646" t="s">
        <v>4544</v>
      </c>
      <c r="C254" s="645" t="s">
        <v>4693</v>
      </c>
      <c r="D254" s="644" t="s">
        <v>4692</v>
      </c>
      <c r="E254" s="643" t="s">
        <v>4691</v>
      </c>
    </row>
    <row r="255" spans="1:5" ht="45" x14ac:dyDescent="0.25">
      <c r="A255" s="648" t="s">
        <v>4688</v>
      </c>
      <c r="B255" s="646" t="s">
        <v>4543</v>
      </c>
      <c r="C255" s="645" t="s">
        <v>4693</v>
      </c>
      <c r="D255" s="644" t="s">
        <v>4692</v>
      </c>
      <c r="E255" s="643" t="s">
        <v>4691</v>
      </c>
    </row>
    <row r="256" spans="1:5" ht="45" x14ac:dyDescent="0.25">
      <c r="A256" s="648" t="s">
        <v>4688</v>
      </c>
      <c r="B256" s="646" t="s">
        <v>4544</v>
      </c>
      <c r="C256" s="645" t="s">
        <v>4690</v>
      </c>
      <c r="D256" s="644" t="s">
        <v>4541</v>
      </c>
      <c r="E256" s="649" t="s">
        <v>4540</v>
      </c>
    </row>
    <row r="257" spans="1:5" ht="45" x14ac:dyDescent="0.25">
      <c r="A257" s="648" t="s">
        <v>4688</v>
      </c>
      <c r="B257" s="646" t="s">
        <v>4543</v>
      </c>
      <c r="C257" s="645" t="s">
        <v>4690</v>
      </c>
      <c r="D257" s="644" t="s">
        <v>4541</v>
      </c>
      <c r="E257" s="649" t="s">
        <v>4540</v>
      </c>
    </row>
    <row r="258" spans="1:5" ht="45" x14ac:dyDescent="0.25">
      <c r="A258" s="648" t="s">
        <v>4688</v>
      </c>
      <c r="B258" s="646" t="s">
        <v>4543</v>
      </c>
      <c r="C258" s="645" t="s">
        <v>4689</v>
      </c>
      <c r="D258" s="644" t="s">
        <v>4541</v>
      </c>
      <c r="E258" s="649" t="s">
        <v>4564</v>
      </c>
    </row>
    <row r="259" spans="1:5" ht="45" x14ac:dyDescent="0.25">
      <c r="A259" s="648" t="s">
        <v>4688</v>
      </c>
      <c r="B259" s="646" t="s">
        <v>4544</v>
      </c>
      <c r="C259" s="645" t="s">
        <v>4689</v>
      </c>
      <c r="D259" s="644" t="s">
        <v>4541</v>
      </c>
      <c r="E259" s="649" t="s">
        <v>4564</v>
      </c>
    </row>
    <row r="260" spans="1:5" ht="60" x14ac:dyDescent="0.25">
      <c r="A260" s="648" t="s">
        <v>4688</v>
      </c>
      <c r="B260" s="646" t="s">
        <v>4585</v>
      </c>
      <c r="C260" s="646" t="s">
        <v>4687</v>
      </c>
      <c r="D260" s="644" t="s">
        <v>4686</v>
      </c>
      <c r="E260" s="643" t="s">
        <v>4540</v>
      </c>
    </row>
    <row r="261" spans="1:5" ht="60" x14ac:dyDescent="0.25">
      <c r="A261" s="647" t="s">
        <v>4688</v>
      </c>
      <c r="B261" s="646" t="s">
        <v>4583</v>
      </c>
      <c r="C261" s="646" t="s">
        <v>4687</v>
      </c>
      <c r="D261" s="644" t="s">
        <v>4686</v>
      </c>
      <c r="E261" s="649" t="s">
        <v>4540</v>
      </c>
    </row>
    <row r="262" spans="1:5" ht="30" x14ac:dyDescent="0.25">
      <c r="A262" s="647" t="s">
        <v>4664</v>
      </c>
      <c r="B262" s="646" t="s">
        <v>4685</v>
      </c>
      <c r="C262" s="645" t="s">
        <v>4683</v>
      </c>
      <c r="D262" s="644" t="s">
        <v>4682</v>
      </c>
      <c r="E262" s="643" t="s">
        <v>4681</v>
      </c>
    </row>
    <row r="263" spans="1:5" ht="30" x14ac:dyDescent="0.25">
      <c r="A263" s="647" t="s">
        <v>4664</v>
      </c>
      <c r="B263" s="646" t="s">
        <v>4684</v>
      </c>
      <c r="C263" s="645" t="s">
        <v>4683</v>
      </c>
      <c r="D263" s="644" t="s">
        <v>4682</v>
      </c>
      <c r="E263" s="643" t="s">
        <v>4681</v>
      </c>
    </row>
    <row r="264" spans="1:5" ht="30" x14ac:dyDescent="0.25">
      <c r="A264" s="648" t="s">
        <v>4664</v>
      </c>
      <c r="B264" s="646" t="s">
        <v>4680</v>
      </c>
      <c r="C264" s="645" t="s">
        <v>4679</v>
      </c>
      <c r="D264" s="644" t="s">
        <v>4597</v>
      </c>
      <c r="E264" s="643" t="s">
        <v>4540</v>
      </c>
    </row>
    <row r="265" spans="1:5" ht="45" x14ac:dyDescent="0.25">
      <c r="A265" s="647" t="s">
        <v>4664</v>
      </c>
      <c r="B265" s="646" t="s">
        <v>4678</v>
      </c>
      <c r="C265" s="645" t="s">
        <v>4675</v>
      </c>
      <c r="D265" s="644" t="s">
        <v>4674</v>
      </c>
      <c r="E265" s="643" t="s">
        <v>4673</v>
      </c>
    </row>
    <row r="266" spans="1:5" ht="45" x14ac:dyDescent="0.25">
      <c r="A266" s="647" t="s">
        <v>4664</v>
      </c>
      <c r="B266" s="646" t="s">
        <v>4677</v>
      </c>
      <c r="C266" s="645" t="s">
        <v>4675</v>
      </c>
      <c r="D266" s="644" t="s">
        <v>4674</v>
      </c>
      <c r="E266" s="643" t="s">
        <v>4673</v>
      </c>
    </row>
    <row r="267" spans="1:5" ht="45" x14ac:dyDescent="0.25">
      <c r="A267" s="647" t="s">
        <v>4664</v>
      </c>
      <c r="B267" s="646" t="s">
        <v>4676</v>
      </c>
      <c r="C267" s="645" t="s">
        <v>4675</v>
      </c>
      <c r="D267" s="644" t="s">
        <v>4674</v>
      </c>
      <c r="E267" s="643" t="s">
        <v>4673</v>
      </c>
    </row>
    <row r="268" spans="1:5" ht="45" x14ac:dyDescent="0.25">
      <c r="A268" s="648" t="s">
        <v>4664</v>
      </c>
      <c r="B268" s="646" t="s">
        <v>4672</v>
      </c>
      <c r="C268" s="645" t="s">
        <v>4671</v>
      </c>
      <c r="D268" s="644" t="s">
        <v>4550</v>
      </c>
      <c r="E268" s="643" t="s">
        <v>4540</v>
      </c>
    </row>
    <row r="269" spans="1:5" ht="45" x14ac:dyDescent="0.25">
      <c r="A269" s="648" t="s">
        <v>4664</v>
      </c>
      <c r="B269" s="646" t="s">
        <v>4543</v>
      </c>
      <c r="C269" s="645" t="s">
        <v>4671</v>
      </c>
      <c r="D269" s="644" t="s">
        <v>4550</v>
      </c>
      <c r="E269" s="643" t="s">
        <v>4540</v>
      </c>
    </row>
    <row r="270" spans="1:5" ht="45" x14ac:dyDescent="0.25">
      <c r="A270" s="648" t="s">
        <v>4664</v>
      </c>
      <c r="B270" s="646" t="s">
        <v>4544</v>
      </c>
      <c r="C270" s="645" t="s">
        <v>4671</v>
      </c>
      <c r="D270" s="644" t="s">
        <v>4550</v>
      </c>
      <c r="E270" s="643" t="s">
        <v>4540</v>
      </c>
    </row>
    <row r="271" spans="1:5" ht="30" x14ac:dyDescent="0.25">
      <c r="A271" s="648" t="s">
        <v>4664</v>
      </c>
      <c r="B271" s="646" t="s">
        <v>4670</v>
      </c>
      <c r="C271" s="645" t="s">
        <v>4667</v>
      </c>
      <c r="D271" s="644" t="s">
        <v>4550</v>
      </c>
      <c r="E271" s="643" t="s">
        <v>4586</v>
      </c>
    </row>
    <row r="272" spans="1:5" ht="30" x14ac:dyDescent="0.25">
      <c r="A272" s="648" t="s">
        <v>4664</v>
      </c>
      <c r="B272" s="646" t="s">
        <v>4669</v>
      </c>
      <c r="C272" s="645" t="s">
        <v>4667</v>
      </c>
      <c r="D272" s="644" t="s">
        <v>4550</v>
      </c>
      <c r="E272" s="643" t="s">
        <v>4586</v>
      </c>
    </row>
    <row r="273" spans="1:5" ht="30" x14ac:dyDescent="0.25">
      <c r="A273" s="648" t="s">
        <v>4664</v>
      </c>
      <c r="B273" s="646" t="s">
        <v>4668</v>
      </c>
      <c r="C273" s="645" t="s">
        <v>4667</v>
      </c>
      <c r="D273" s="644" t="s">
        <v>4550</v>
      </c>
      <c r="E273" s="643" t="s">
        <v>4586</v>
      </c>
    </row>
    <row r="274" spans="1:5" ht="45" x14ac:dyDescent="0.25">
      <c r="A274" s="648" t="s">
        <v>4664</v>
      </c>
      <c r="B274" s="646" t="s">
        <v>4665</v>
      </c>
      <c r="C274" s="645" t="s">
        <v>4666</v>
      </c>
      <c r="D274" s="644" t="s">
        <v>4661</v>
      </c>
      <c r="E274" s="643" t="s">
        <v>4540</v>
      </c>
    </row>
    <row r="275" spans="1:5" ht="45" x14ac:dyDescent="0.25">
      <c r="A275" s="648" t="s">
        <v>4664</v>
      </c>
      <c r="B275" s="646" t="s">
        <v>4663</v>
      </c>
      <c r="C275" s="645" t="s">
        <v>4666</v>
      </c>
      <c r="D275" s="644" t="s">
        <v>4661</v>
      </c>
      <c r="E275" s="643" t="s">
        <v>4540</v>
      </c>
    </row>
    <row r="276" spans="1:5" ht="45" x14ac:dyDescent="0.25">
      <c r="A276" s="648" t="s">
        <v>4664</v>
      </c>
      <c r="B276" s="646" t="s">
        <v>4665</v>
      </c>
      <c r="C276" s="645" t="s">
        <v>4662</v>
      </c>
      <c r="D276" s="644" t="s">
        <v>4661</v>
      </c>
      <c r="E276" s="643" t="s">
        <v>4540</v>
      </c>
    </row>
    <row r="277" spans="1:5" ht="45" x14ac:dyDescent="0.25">
      <c r="A277" s="648" t="s">
        <v>4664</v>
      </c>
      <c r="B277" s="646" t="s">
        <v>4663</v>
      </c>
      <c r="C277" s="645" t="s">
        <v>4662</v>
      </c>
      <c r="D277" s="644" t="s">
        <v>4661</v>
      </c>
      <c r="E277" s="643" t="s">
        <v>4540</v>
      </c>
    </row>
    <row r="278" spans="1:5" ht="45" x14ac:dyDescent="0.25">
      <c r="A278" s="648" t="s">
        <v>4658</v>
      </c>
      <c r="B278" s="646" t="s">
        <v>4660</v>
      </c>
      <c r="C278" s="645" t="s">
        <v>4659</v>
      </c>
      <c r="D278" s="644" t="s">
        <v>4529</v>
      </c>
      <c r="E278" s="643" t="s">
        <v>4528</v>
      </c>
    </row>
    <row r="279" spans="1:5" ht="60" x14ac:dyDescent="0.25">
      <c r="A279" s="648" t="s">
        <v>4658</v>
      </c>
      <c r="B279" s="646" t="s">
        <v>4602</v>
      </c>
      <c r="C279" s="645" t="s">
        <v>4657</v>
      </c>
      <c r="D279" s="644" t="s">
        <v>4656</v>
      </c>
      <c r="E279" s="643" t="s">
        <v>4540</v>
      </c>
    </row>
    <row r="280" spans="1:5" ht="30" x14ac:dyDescent="0.25">
      <c r="A280" s="648" t="s">
        <v>4648</v>
      </c>
      <c r="B280" s="646" t="s">
        <v>4555</v>
      </c>
      <c r="C280" s="645" t="s">
        <v>4655</v>
      </c>
      <c r="D280" s="644" t="s">
        <v>4654</v>
      </c>
      <c r="E280" s="643" t="s">
        <v>4540</v>
      </c>
    </row>
    <row r="281" spans="1:5" ht="30" x14ac:dyDescent="0.25">
      <c r="A281" s="647" t="s">
        <v>4648</v>
      </c>
      <c r="B281" s="646" t="s">
        <v>4555</v>
      </c>
      <c r="C281" s="645" t="s">
        <v>4653</v>
      </c>
      <c r="D281" s="644" t="s">
        <v>4652</v>
      </c>
      <c r="E281" s="643" t="s">
        <v>4540</v>
      </c>
    </row>
    <row r="282" spans="1:5" ht="30" x14ac:dyDescent="0.25">
      <c r="A282" s="647" t="s">
        <v>4648</v>
      </c>
      <c r="B282" s="646" t="s">
        <v>4555</v>
      </c>
      <c r="C282" s="645" t="s">
        <v>4651</v>
      </c>
      <c r="D282" s="644" t="s">
        <v>4649</v>
      </c>
      <c r="E282" s="643" t="s">
        <v>4540</v>
      </c>
    </row>
    <row r="283" spans="1:5" ht="30" x14ac:dyDescent="0.25">
      <c r="A283" s="647" t="s">
        <v>4648</v>
      </c>
      <c r="B283" s="646" t="s">
        <v>4555</v>
      </c>
      <c r="C283" s="645" t="s">
        <v>4650</v>
      </c>
      <c r="D283" s="644" t="s">
        <v>4649</v>
      </c>
      <c r="E283" s="643" t="s">
        <v>4540</v>
      </c>
    </row>
    <row r="284" spans="1:5" ht="45" x14ac:dyDescent="0.25">
      <c r="A284" s="648" t="s">
        <v>4648</v>
      </c>
      <c r="B284" s="646" t="s">
        <v>4647</v>
      </c>
      <c r="C284" s="645" t="s">
        <v>4646</v>
      </c>
      <c r="D284" s="644" t="s">
        <v>4645</v>
      </c>
      <c r="E284" s="643" t="s">
        <v>4644</v>
      </c>
    </row>
    <row r="285" spans="1:5" ht="45" x14ac:dyDescent="0.25">
      <c r="A285" s="647" t="s">
        <v>4600</v>
      </c>
      <c r="B285" s="646" t="s">
        <v>4643</v>
      </c>
      <c r="C285" s="653" t="s">
        <v>4642</v>
      </c>
      <c r="D285" s="644" t="s">
        <v>4641</v>
      </c>
      <c r="E285" s="643" t="s">
        <v>4640</v>
      </c>
    </row>
    <row r="286" spans="1:5" ht="30" x14ac:dyDescent="0.25">
      <c r="A286" s="647" t="s">
        <v>4600</v>
      </c>
      <c r="B286" s="646" t="s">
        <v>4567</v>
      </c>
      <c r="C286" s="645" t="s">
        <v>4639</v>
      </c>
      <c r="D286" s="644" t="s">
        <v>4638</v>
      </c>
      <c r="E286" s="643" t="s">
        <v>4564</v>
      </c>
    </row>
    <row r="287" spans="1:5" ht="30" x14ac:dyDescent="0.25">
      <c r="A287" s="647" t="s">
        <v>4600</v>
      </c>
      <c r="B287" s="646" t="s">
        <v>4567</v>
      </c>
      <c r="C287" s="645" t="s">
        <v>4637</v>
      </c>
      <c r="D287" s="644" t="s">
        <v>4636</v>
      </c>
      <c r="E287" s="643" t="s">
        <v>4564</v>
      </c>
    </row>
    <row r="288" spans="1:5" ht="60" x14ac:dyDescent="0.25">
      <c r="A288" s="648" t="s">
        <v>4600</v>
      </c>
      <c r="B288" s="646" t="s">
        <v>4635</v>
      </c>
      <c r="C288" s="645" t="s">
        <v>4634</v>
      </c>
      <c r="D288" s="644" t="s">
        <v>4550</v>
      </c>
      <c r="E288" s="643" t="s">
        <v>4633</v>
      </c>
    </row>
    <row r="289" spans="1:5" ht="30" x14ac:dyDescent="0.25">
      <c r="A289" s="648" t="s">
        <v>4600</v>
      </c>
      <c r="B289" s="646" t="s">
        <v>4629</v>
      </c>
      <c r="C289" s="645" t="s">
        <v>4632</v>
      </c>
      <c r="D289" s="652" t="s">
        <v>4631</v>
      </c>
      <c r="E289" s="643" t="s">
        <v>4630</v>
      </c>
    </row>
    <row r="290" spans="1:5" ht="30" x14ac:dyDescent="0.25">
      <c r="A290" s="648" t="s">
        <v>4600</v>
      </c>
      <c r="B290" s="646" t="s">
        <v>4629</v>
      </c>
      <c r="C290" s="645" t="s">
        <v>4628</v>
      </c>
      <c r="D290" s="652" t="s">
        <v>4627</v>
      </c>
      <c r="E290" s="643" t="s">
        <v>4626</v>
      </c>
    </row>
    <row r="291" spans="1:5" ht="90" x14ac:dyDescent="0.25">
      <c r="A291" s="648" t="s">
        <v>4600</v>
      </c>
      <c r="B291" s="646" t="s">
        <v>4620</v>
      </c>
      <c r="C291" s="645" t="s">
        <v>4625</v>
      </c>
      <c r="D291" s="644" t="s">
        <v>4624</v>
      </c>
      <c r="E291" s="643" t="s">
        <v>4540</v>
      </c>
    </row>
    <row r="292" spans="1:5" ht="60" x14ac:dyDescent="0.25">
      <c r="A292" s="648" t="s">
        <v>4600</v>
      </c>
      <c r="B292" s="646" t="s">
        <v>4620</v>
      </c>
      <c r="C292" s="645" t="s">
        <v>4623</v>
      </c>
      <c r="D292" s="644" t="s">
        <v>4622</v>
      </c>
      <c r="E292" s="643" t="s">
        <v>4540</v>
      </c>
    </row>
    <row r="293" spans="1:5" ht="60" x14ac:dyDescent="0.25">
      <c r="A293" s="648" t="s">
        <v>4621</v>
      </c>
      <c r="B293" s="646" t="s">
        <v>4620</v>
      </c>
      <c r="C293" s="645" t="s">
        <v>4619</v>
      </c>
      <c r="D293" s="644" t="s">
        <v>4618</v>
      </c>
      <c r="E293" s="643" t="s">
        <v>4540</v>
      </c>
    </row>
    <row r="294" spans="1:5" ht="45" x14ac:dyDescent="0.25">
      <c r="A294" s="648" t="s">
        <v>4600</v>
      </c>
      <c r="B294" s="646" t="s">
        <v>4578</v>
      </c>
      <c r="C294" s="645" t="s">
        <v>4617</v>
      </c>
      <c r="D294" s="644" t="s">
        <v>4597</v>
      </c>
      <c r="E294" s="643" t="s">
        <v>4540</v>
      </c>
    </row>
    <row r="295" spans="1:5" ht="30" x14ac:dyDescent="0.25">
      <c r="A295" s="648" t="s">
        <v>4600</v>
      </c>
      <c r="B295" s="646" t="s">
        <v>4578</v>
      </c>
      <c r="C295" s="645" t="s">
        <v>4616</v>
      </c>
      <c r="D295" s="651" t="s">
        <v>4597</v>
      </c>
      <c r="E295" s="643" t="s">
        <v>4540</v>
      </c>
    </row>
    <row r="296" spans="1:5" ht="30" x14ac:dyDescent="0.25">
      <c r="A296" s="648" t="s">
        <v>4600</v>
      </c>
      <c r="B296" s="646" t="s">
        <v>4615</v>
      </c>
      <c r="C296" s="645" t="s">
        <v>4614</v>
      </c>
      <c r="D296" s="644" t="s">
        <v>4597</v>
      </c>
      <c r="E296" s="643" t="s">
        <v>4540</v>
      </c>
    </row>
    <row r="297" spans="1:5" ht="30" x14ac:dyDescent="0.25">
      <c r="A297" s="648" t="s">
        <v>4600</v>
      </c>
      <c r="B297" s="646" t="s">
        <v>4613</v>
      </c>
      <c r="C297" s="645" t="s">
        <v>4612</v>
      </c>
      <c r="D297" s="644" t="s">
        <v>4611</v>
      </c>
      <c r="E297" s="643" t="s">
        <v>4540</v>
      </c>
    </row>
    <row r="298" spans="1:5" ht="45" x14ac:dyDescent="0.25">
      <c r="A298" s="648" t="s">
        <v>4600</v>
      </c>
      <c r="B298" s="646" t="s">
        <v>4607</v>
      </c>
      <c r="C298" s="645" t="s">
        <v>4610</v>
      </c>
      <c r="D298" s="644" t="s">
        <v>4605</v>
      </c>
      <c r="E298" s="643" t="s">
        <v>4540</v>
      </c>
    </row>
    <row r="299" spans="1:5" ht="45" x14ac:dyDescent="0.25">
      <c r="A299" s="648" t="s">
        <v>4600</v>
      </c>
      <c r="B299" s="646" t="s">
        <v>4607</v>
      </c>
      <c r="C299" s="645" t="s">
        <v>4609</v>
      </c>
      <c r="D299" s="644" t="s">
        <v>4605</v>
      </c>
      <c r="E299" s="643" t="s">
        <v>4540</v>
      </c>
    </row>
    <row r="300" spans="1:5" ht="45" x14ac:dyDescent="0.25">
      <c r="A300" s="648" t="s">
        <v>4600</v>
      </c>
      <c r="B300" s="646" t="s">
        <v>4607</v>
      </c>
      <c r="C300" s="645" t="s">
        <v>4608</v>
      </c>
      <c r="D300" s="644" t="s">
        <v>4605</v>
      </c>
      <c r="E300" s="643" t="s">
        <v>4540</v>
      </c>
    </row>
    <row r="301" spans="1:5" ht="45" x14ac:dyDescent="0.25">
      <c r="A301" s="648" t="s">
        <v>4600</v>
      </c>
      <c r="B301" s="646" t="s">
        <v>4607</v>
      </c>
      <c r="C301" s="645" t="s">
        <v>4606</v>
      </c>
      <c r="D301" s="644" t="s">
        <v>4605</v>
      </c>
      <c r="E301" s="643" t="s">
        <v>4540</v>
      </c>
    </row>
    <row r="302" spans="1:5" ht="60" x14ac:dyDescent="0.25">
      <c r="A302" s="648" t="s">
        <v>4600</v>
      </c>
      <c r="B302" s="646" t="s">
        <v>4531</v>
      </c>
      <c r="C302" s="645" t="s">
        <v>4604</v>
      </c>
      <c r="D302" s="644" t="s">
        <v>4603</v>
      </c>
      <c r="E302" s="643" t="s">
        <v>4540</v>
      </c>
    </row>
    <row r="303" spans="1:5" ht="45" x14ac:dyDescent="0.25">
      <c r="A303" s="648" t="s">
        <v>4600</v>
      </c>
      <c r="B303" s="646" t="s">
        <v>4602</v>
      </c>
      <c r="C303" s="645" t="s">
        <v>4601</v>
      </c>
      <c r="D303" s="644" t="s">
        <v>4597</v>
      </c>
      <c r="E303" s="643" t="s">
        <v>4540</v>
      </c>
    </row>
    <row r="304" spans="1:5" ht="30" x14ac:dyDescent="0.25">
      <c r="A304" s="648" t="s">
        <v>4600</v>
      </c>
      <c r="B304" s="646" t="s">
        <v>4599</v>
      </c>
      <c r="C304" s="645" t="s">
        <v>4598</v>
      </c>
      <c r="D304" s="650" t="s">
        <v>4597</v>
      </c>
      <c r="E304" s="643" t="s">
        <v>4596</v>
      </c>
    </row>
    <row r="305" spans="1:5" ht="30" x14ac:dyDescent="0.25">
      <c r="A305" s="648" t="s">
        <v>4595</v>
      </c>
      <c r="B305" s="646" t="s">
        <v>4594</v>
      </c>
      <c r="C305" s="645" t="s">
        <v>4593</v>
      </c>
      <c r="D305" s="644" t="s">
        <v>4592</v>
      </c>
      <c r="E305" s="643" t="s">
        <v>4591</v>
      </c>
    </row>
    <row r="306" spans="1:5" ht="45" x14ac:dyDescent="0.25">
      <c r="A306" s="648" t="s">
        <v>4584</v>
      </c>
      <c r="B306" s="646" t="s">
        <v>4563</v>
      </c>
      <c r="C306" s="645" t="s">
        <v>4590</v>
      </c>
      <c r="D306" s="644" t="s">
        <v>4589</v>
      </c>
      <c r="E306" s="643" t="s">
        <v>4540</v>
      </c>
    </row>
    <row r="307" spans="1:5" ht="30" x14ac:dyDescent="0.25">
      <c r="A307" s="648" t="s">
        <v>4584</v>
      </c>
      <c r="B307" s="646" t="s">
        <v>4563</v>
      </c>
      <c r="C307" s="645" t="s">
        <v>4588</v>
      </c>
      <c r="D307" s="644" t="s">
        <v>4587</v>
      </c>
      <c r="E307" s="643" t="s">
        <v>4586</v>
      </c>
    </row>
    <row r="308" spans="1:5" ht="60" x14ac:dyDescent="0.25">
      <c r="A308" s="648" t="s">
        <v>4584</v>
      </c>
      <c r="B308" s="646" t="s">
        <v>4585</v>
      </c>
      <c r="C308" s="645" t="s">
        <v>4582</v>
      </c>
      <c r="D308" s="644" t="s">
        <v>4581</v>
      </c>
      <c r="E308" s="643" t="s">
        <v>4580</v>
      </c>
    </row>
    <row r="309" spans="1:5" ht="60" x14ac:dyDescent="0.25">
      <c r="A309" s="648" t="s">
        <v>4584</v>
      </c>
      <c r="B309" s="646" t="s">
        <v>4583</v>
      </c>
      <c r="C309" s="645" t="s">
        <v>4582</v>
      </c>
      <c r="D309" s="644" t="s">
        <v>4581</v>
      </c>
      <c r="E309" s="643" t="s">
        <v>4580</v>
      </c>
    </row>
    <row r="310" spans="1:5" ht="30" x14ac:dyDescent="0.25">
      <c r="A310" s="648" t="s">
        <v>4532</v>
      </c>
      <c r="B310" s="646" t="s">
        <v>4570</v>
      </c>
      <c r="C310" s="645" t="s">
        <v>4577</v>
      </c>
      <c r="D310" s="644" t="s">
        <v>4576</v>
      </c>
      <c r="E310" s="643" t="s">
        <v>4575</v>
      </c>
    </row>
    <row r="311" spans="1:5" ht="30" x14ac:dyDescent="0.25">
      <c r="A311" s="648" t="s">
        <v>4532</v>
      </c>
      <c r="B311" s="646" t="s">
        <v>4579</v>
      </c>
      <c r="C311" s="645" t="s">
        <v>4577</v>
      </c>
      <c r="D311" s="644" t="s">
        <v>4576</v>
      </c>
      <c r="E311" s="643" t="s">
        <v>4575</v>
      </c>
    </row>
    <row r="312" spans="1:5" ht="30" x14ac:dyDescent="0.25">
      <c r="A312" s="648" t="s">
        <v>4532</v>
      </c>
      <c r="B312" s="646" t="s">
        <v>4578</v>
      </c>
      <c r="C312" s="645" t="s">
        <v>4577</v>
      </c>
      <c r="D312" s="644" t="s">
        <v>4576</v>
      </c>
      <c r="E312" s="643" t="s">
        <v>4575</v>
      </c>
    </row>
    <row r="313" spans="1:5" ht="30" x14ac:dyDescent="0.25">
      <c r="A313" s="648" t="s">
        <v>4532</v>
      </c>
      <c r="B313" s="646" t="s">
        <v>4570</v>
      </c>
      <c r="C313" s="645" t="s">
        <v>4574</v>
      </c>
      <c r="D313" s="644" t="s">
        <v>4573</v>
      </c>
      <c r="E313" s="643" t="s">
        <v>4540</v>
      </c>
    </row>
    <row r="314" spans="1:5" ht="30" x14ac:dyDescent="0.25">
      <c r="A314" s="648" t="s">
        <v>4532</v>
      </c>
      <c r="B314" s="646" t="s">
        <v>4570</v>
      </c>
      <c r="C314" s="645" t="s">
        <v>4572</v>
      </c>
      <c r="D314" s="644" t="s">
        <v>4571</v>
      </c>
      <c r="E314" s="643" t="s">
        <v>4540</v>
      </c>
    </row>
    <row r="315" spans="1:5" ht="30" x14ac:dyDescent="0.25">
      <c r="A315" s="648" t="s">
        <v>4532</v>
      </c>
      <c r="B315" s="646" t="s">
        <v>4570</v>
      </c>
      <c r="C315" s="645" t="s">
        <v>4569</v>
      </c>
      <c r="D315" s="644" t="s">
        <v>4568</v>
      </c>
      <c r="E315" s="643" t="s">
        <v>4540</v>
      </c>
    </row>
    <row r="316" spans="1:5" ht="45" x14ac:dyDescent="0.25">
      <c r="A316" s="647" t="s">
        <v>4532</v>
      </c>
      <c r="B316" s="646" t="s">
        <v>4567</v>
      </c>
      <c r="C316" s="645" t="s">
        <v>4566</v>
      </c>
      <c r="D316" s="644" t="s">
        <v>4565</v>
      </c>
      <c r="E316" s="643" t="s">
        <v>4564</v>
      </c>
    </row>
    <row r="317" spans="1:5" ht="45" x14ac:dyDescent="0.25">
      <c r="A317" s="647" t="s">
        <v>4532</v>
      </c>
      <c r="B317" s="646" t="s">
        <v>4563</v>
      </c>
      <c r="C317" s="646" t="s">
        <v>4562</v>
      </c>
      <c r="D317" s="650" t="s">
        <v>4561</v>
      </c>
      <c r="E317" s="649" t="s">
        <v>4560</v>
      </c>
    </row>
    <row r="318" spans="1:5" ht="30" x14ac:dyDescent="0.25">
      <c r="A318" s="648" t="s">
        <v>4532</v>
      </c>
      <c r="B318" s="646" t="s">
        <v>4555</v>
      </c>
      <c r="C318" s="645" t="s">
        <v>4559</v>
      </c>
      <c r="D318" s="644" t="s">
        <v>4558</v>
      </c>
      <c r="E318" s="643" t="s">
        <v>4540</v>
      </c>
    </row>
    <row r="319" spans="1:5" ht="45" x14ac:dyDescent="0.25">
      <c r="A319" s="648" t="s">
        <v>4532</v>
      </c>
      <c r="B319" s="646" t="s">
        <v>4555</v>
      </c>
      <c r="C319" s="645" t="s">
        <v>4557</v>
      </c>
      <c r="D319" s="644" t="s">
        <v>4556</v>
      </c>
      <c r="E319" s="643" t="s">
        <v>4540</v>
      </c>
    </row>
    <row r="320" spans="1:5" ht="30" x14ac:dyDescent="0.25">
      <c r="A320" s="647" t="s">
        <v>4532</v>
      </c>
      <c r="B320" s="646" t="s">
        <v>4555</v>
      </c>
      <c r="C320" s="645" t="s">
        <v>4554</v>
      </c>
      <c r="D320" s="644" t="s">
        <v>4553</v>
      </c>
      <c r="E320" s="643" t="s">
        <v>4540</v>
      </c>
    </row>
    <row r="321" spans="1:5" ht="60" x14ac:dyDescent="0.25">
      <c r="A321" s="647" t="s">
        <v>4532</v>
      </c>
      <c r="B321" s="646" t="s">
        <v>4552</v>
      </c>
      <c r="C321" s="646" t="s">
        <v>4551</v>
      </c>
      <c r="D321" s="650" t="s">
        <v>4550</v>
      </c>
      <c r="E321" s="649" t="s">
        <v>4549</v>
      </c>
    </row>
    <row r="322" spans="1:5" ht="45" x14ac:dyDescent="0.25">
      <c r="A322" s="648" t="s">
        <v>4532</v>
      </c>
      <c r="B322" s="646" t="s">
        <v>4548</v>
      </c>
      <c r="C322" s="645" t="s">
        <v>4546</v>
      </c>
      <c r="D322" s="644" t="s">
        <v>4545</v>
      </c>
      <c r="E322" s="643" t="s">
        <v>4540</v>
      </c>
    </row>
    <row r="323" spans="1:5" ht="45" x14ac:dyDescent="0.25">
      <c r="A323" s="648" t="s">
        <v>4532</v>
      </c>
      <c r="B323" s="645" t="s">
        <v>4547</v>
      </c>
      <c r="C323" s="645" t="s">
        <v>4546</v>
      </c>
      <c r="D323" s="644" t="s">
        <v>4545</v>
      </c>
      <c r="E323" s="643" t="s">
        <v>4540</v>
      </c>
    </row>
    <row r="324" spans="1:5" ht="30" x14ac:dyDescent="0.25">
      <c r="A324" s="648" t="s">
        <v>4532</v>
      </c>
      <c r="B324" s="646" t="s">
        <v>4544</v>
      </c>
      <c r="C324" s="645" t="s">
        <v>4542</v>
      </c>
      <c r="D324" s="644" t="s">
        <v>4541</v>
      </c>
      <c r="E324" s="649" t="s">
        <v>4540</v>
      </c>
    </row>
    <row r="325" spans="1:5" ht="30" x14ac:dyDescent="0.25">
      <c r="A325" s="648" t="s">
        <v>4532</v>
      </c>
      <c r="B325" s="646" t="s">
        <v>4543</v>
      </c>
      <c r="C325" s="645" t="s">
        <v>4542</v>
      </c>
      <c r="D325" s="644" t="s">
        <v>4541</v>
      </c>
      <c r="E325" s="649" t="s">
        <v>4540</v>
      </c>
    </row>
    <row r="326" spans="1:5" ht="45" x14ac:dyDescent="0.25">
      <c r="A326" s="648" t="s">
        <v>4532</v>
      </c>
      <c r="B326" s="646" t="s">
        <v>4539</v>
      </c>
      <c r="C326" s="645" t="s">
        <v>4538</v>
      </c>
      <c r="D326" s="644" t="s">
        <v>4537</v>
      </c>
      <c r="E326" s="643" t="s">
        <v>4536</v>
      </c>
    </row>
    <row r="327" spans="1:5" ht="45" x14ac:dyDescent="0.25">
      <c r="A327" s="648" t="s">
        <v>4532</v>
      </c>
      <c r="B327" s="646" t="s">
        <v>4531</v>
      </c>
      <c r="C327" s="645" t="s">
        <v>4535</v>
      </c>
      <c r="D327" s="644" t="s">
        <v>4534</v>
      </c>
      <c r="E327" s="643" t="s">
        <v>4533</v>
      </c>
    </row>
    <row r="328" spans="1:5" ht="75" x14ac:dyDescent="0.25">
      <c r="A328" s="647" t="s">
        <v>4532</v>
      </c>
      <c r="B328" s="646" t="s">
        <v>4531</v>
      </c>
      <c r="C328" s="645" t="s">
        <v>4530</v>
      </c>
      <c r="D328" s="644" t="s">
        <v>4529</v>
      </c>
      <c r="E328" s="643" t="s">
        <v>4528</v>
      </c>
    </row>
    <row r="329" spans="1:5" x14ac:dyDescent="0.25">
      <c r="A329" s="642" t="s">
        <v>4527</v>
      </c>
      <c r="B329" s="641" t="s">
        <v>4526</v>
      </c>
      <c r="C329" s="641" t="s">
        <v>4525</v>
      </c>
      <c r="D329" s="641" t="s">
        <v>4524</v>
      </c>
      <c r="E329" s="640" t="s">
        <v>4523</v>
      </c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>
      <selection activeCell="A10" sqref="A10"/>
    </sheetView>
  </sheetViews>
  <sheetFormatPr defaultRowHeight="15.7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L50"/>
  <sheetViews>
    <sheetView topLeftCell="A18" zoomScaleNormal="100" zoomScaleSheetLayoutView="120" workbookViewId="0">
      <selection activeCell="D47" sqref="D47"/>
    </sheetView>
  </sheetViews>
  <sheetFormatPr defaultRowHeight="15.75" x14ac:dyDescent="0.25"/>
  <cols>
    <col min="1" max="1" width="15.125" customWidth="1"/>
    <col min="2" max="2" width="8.25" customWidth="1"/>
    <col min="3" max="3" width="10.625" customWidth="1"/>
    <col min="4" max="4" width="9" customWidth="1"/>
    <col min="5" max="5" width="8.125" customWidth="1"/>
    <col min="6" max="6" width="9.25" customWidth="1"/>
    <col min="7" max="7" width="9.625" customWidth="1"/>
    <col min="8" max="8" width="8.75" customWidth="1"/>
  </cols>
  <sheetData>
    <row r="1" spans="1:12" ht="21" thickBot="1" x14ac:dyDescent="0.35">
      <c r="A1" s="694" t="s">
        <v>253</v>
      </c>
      <c r="B1" s="694"/>
      <c r="C1" s="694"/>
      <c r="D1" s="694"/>
      <c r="E1" s="694"/>
      <c r="F1" s="694"/>
      <c r="G1" s="694"/>
      <c r="H1" s="694"/>
      <c r="I1" s="694"/>
      <c r="J1" s="694"/>
      <c r="K1" s="694"/>
      <c r="L1" s="694"/>
    </row>
    <row r="2" spans="1:12" ht="15.75" customHeight="1" x14ac:dyDescent="0.25">
      <c r="A2" s="698" t="s">
        <v>219</v>
      </c>
      <c r="B2" s="700" t="s">
        <v>53</v>
      </c>
      <c r="C2" s="695" t="s">
        <v>54</v>
      </c>
      <c r="D2" s="695"/>
      <c r="E2" s="695"/>
      <c r="F2" s="695"/>
      <c r="G2" s="695" t="s">
        <v>55</v>
      </c>
      <c r="H2" s="695"/>
      <c r="I2" s="695"/>
      <c r="J2" s="695"/>
      <c r="K2" s="702" t="s">
        <v>56</v>
      </c>
      <c r="L2" s="703"/>
    </row>
    <row r="3" spans="1:12" ht="16.5" thickBot="1" x14ac:dyDescent="0.3">
      <c r="A3" s="699"/>
      <c r="B3" s="701"/>
      <c r="C3" s="218" t="s">
        <v>0</v>
      </c>
      <c r="D3" s="218" t="s">
        <v>221</v>
      </c>
      <c r="E3" s="218" t="s">
        <v>1</v>
      </c>
      <c r="F3" s="218" t="s">
        <v>221</v>
      </c>
      <c r="G3" s="218" t="s">
        <v>0</v>
      </c>
      <c r="H3" s="218" t="s">
        <v>221</v>
      </c>
      <c r="I3" s="218" t="s">
        <v>1</v>
      </c>
      <c r="J3" s="218" t="s">
        <v>221</v>
      </c>
      <c r="K3" s="218" t="s">
        <v>218</v>
      </c>
      <c r="L3" s="219" t="s">
        <v>221</v>
      </c>
    </row>
    <row r="4" spans="1:12" ht="13.5" customHeight="1" x14ac:dyDescent="0.25">
      <c r="A4" s="693" t="s">
        <v>304</v>
      </c>
      <c r="B4" s="14">
        <v>1</v>
      </c>
      <c r="C4" s="25">
        <v>1606</v>
      </c>
      <c r="D4" s="365">
        <v>605</v>
      </c>
      <c r="E4" s="365">
        <v>51</v>
      </c>
      <c r="F4" s="365">
        <v>16</v>
      </c>
      <c r="G4" s="365">
        <v>0</v>
      </c>
      <c r="H4" s="365">
        <v>0</v>
      </c>
      <c r="I4" s="365">
        <v>0</v>
      </c>
      <c r="J4" s="365">
        <v>0</v>
      </c>
      <c r="K4" s="75">
        <f>+C4+E4+G4+I4</f>
        <v>1657</v>
      </c>
      <c r="L4" s="209">
        <f>+D4+F4+H4+J4</f>
        <v>621</v>
      </c>
    </row>
    <row r="5" spans="1:12" ht="13.5" customHeight="1" x14ac:dyDescent="0.25">
      <c r="A5" s="691"/>
      <c r="B5" s="45">
        <v>2</v>
      </c>
      <c r="C5" s="25">
        <v>908</v>
      </c>
      <c r="D5" s="365">
        <v>373</v>
      </c>
      <c r="E5" s="365">
        <v>25</v>
      </c>
      <c r="F5" s="365">
        <v>9</v>
      </c>
      <c r="G5" s="365">
        <v>0</v>
      </c>
      <c r="H5" s="365">
        <v>0</v>
      </c>
      <c r="I5" s="365">
        <v>0</v>
      </c>
      <c r="J5" s="365">
        <v>0</v>
      </c>
      <c r="K5" s="43">
        <f t="shared" ref="K5:K31" si="0">+C5+E5+G5+I5</f>
        <v>933</v>
      </c>
      <c r="L5" s="206">
        <f t="shared" ref="L5:L31" si="1">+D5+F5+H5+J5</f>
        <v>382</v>
      </c>
    </row>
    <row r="6" spans="1:12" ht="13.5" customHeight="1" x14ac:dyDescent="0.25">
      <c r="A6" s="691"/>
      <c r="B6" s="45" t="s">
        <v>3</v>
      </c>
      <c r="C6" s="25">
        <v>0</v>
      </c>
      <c r="D6" s="365">
        <v>0</v>
      </c>
      <c r="E6" s="365">
        <v>0</v>
      </c>
      <c r="F6" s="365">
        <v>0</v>
      </c>
      <c r="G6" s="365">
        <v>0</v>
      </c>
      <c r="H6" s="365">
        <v>0</v>
      </c>
      <c r="I6" s="365">
        <v>0</v>
      </c>
      <c r="J6" s="365">
        <v>0</v>
      </c>
      <c r="K6" s="43">
        <f t="shared" si="0"/>
        <v>0</v>
      </c>
      <c r="L6" s="206">
        <f t="shared" si="1"/>
        <v>0</v>
      </c>
    </row>
    <row r="7" spans="1:12" ht="13.5" customHeight="1" x14ac:dyDescent="0.25">
      <c r="A7" s="692"/>
      <c r="B7" s="45">
        <v>3</v>
      </c>
      <c r="C7" s="25">
        <v>166</v>
      </c>
      <c r="D7" s="365">
        <v>71</v>
      </c>
      <c r="E7" s="365">
        <v>3</v>
      </c>
      <c r="F7" s="365">
        <v>1</v>
      </c>
      <c r="G7" s="365">
        <v>24</v>
      </c>
      <c r="H7" s="365">
        <v>5</v>
      </c>
      <c r="I7" s="365">
        <v>1</v>
      </c>
      <c r="J7" s="365">
        <v>0</v>
      </c>
      <c r="K7" s="43">
        <f t="shared" si="0"/>
        <v>194</v>
      </c>
      <c r="L7" s="206">
        <f t="shared" si="1"/>
        <v>77</v>
      </c>
    </row>
    <row r="8" spans="1:12" ht="13.5" customHeight="1" x14ac:dyDescent="0.25">
      <c r="A8" s="684" t="s">
        <v>305</v>
      </c>
      <c r="B8" s="685"/>
      <c r="C8" s="60">
        <f>+SUBTOTAL(9,C4:C7)</f>
        <v>2680</v>
      </c>
      <c r="D8" s="60">
        <f>+SUBTOTAL(9,D4:D7)</f>
        <v>1049</v>
      </c>
      <c r="E8" s="60">
        <f>+SUBTOTAL(9,E4:E7)</f>
        <v>79</v>
      </c>
      <c r="F8" s="60">
        <f>+SUBTOTAL(9,F4:F7)</f>
        <v>26</v>
      </c>
      <c r="G8" s="60">
        <f t="shared" ref="G8:J8" si="2">+SUBTOTAL(9,G4:G7)</f>
        <v>24</v>
      </c>
      <c r="H8" s="60">
        <f t="shared" si="2"/>
        <v>5</v>
      </c>
      <c r="I8" s="60">
        <f t="shared" si="2"/>
        <v>1</v>
      </c>
      <c r="J8" s="60">
        <f t="shared" si="2"/>
        <v>0</v>
      </c>
      <c r="K8" s="43">
        <f t="shared" si="0"/>
        <v>2784</v>
      </c>
      <c r="L8" s="206">
        <f t="shared" si="1"/>
        <v>1080</v>
      </c>
    </row>
    <row r="9" spans="1:12" ht="13.5" customHeight="1" x14ac:dyDescent="0.25">
      <c r="A9" s="690" t="s">
        <v>307</v>
      </c>
      <c r="B9" s="45">
        <v>1</v>
      </c>
      <c r="C9" s="16">
        <v>557</v>
      </c>
      <c r="D9" s="366">
        <v>46</v>
      </c>
      <c r="E9" s="366">
        <v>35</v>
      </c>
      <c r="F9" s="366">
        <v>1</v>
      </c>
      <c r="G9" s="366">
        <v>0</v>
      </c>
      <c r="H9" s="366">
        <v>0</v>
      </c>
      <c r="I9" s="366">
        <v>0</v>
      </c>
      <c r="J9" s="366">
        <v>0</v>
      </c>
      <c r="K9" s="43">
        <f t="shared" si="0"/>
        <v>592</v>
      </c>
      <c r="L9" s="206">
        <f t="shared" si="1"/>
        <v>47</v>
      </c>
    </row>
    <row r="10" spans="1:12" ht="13.5" customHeight="1" x14ac:dyDescent="0.25">
      <c r="A10" s="691"/>
      <c r="B10" s="45">
        <v>2</v>
      </c>
      <c r="C10" s="25">
        <v>372</v>
      </c>
      <c r="D10" s="365">
        <v>32</v>
      </c>
      <c r="E10" s="365">
        <v>34</v>
      </c>
      <c r="F10" s="365">
        <v>2</v>
      </c>
      <c r="G10" s="365">
        <v>0</v>
      </c>
      <c r="H10" s="365">
        <v>0</v>
      </c>
      <c r="I10" s="365">
        <v>0</v>
      </c>
      <c r="J10" s="365">
        <v>0</v>
      </c>
      <c r="K10" s="43">
        <f t="shared" si="0"/>
        <v>406</v>
      </c>
      <c r="L10" s="206">
        <f t="shared" si="1"/>
        <v>34</v>
      </c>
    </row>
    <row r="11" spans="1:12" ht="13.5" customHeight="1" x14ac:dyDescent="0.25">
      <c r="A11" s="691"/>
      <c r="B11" s="45" t="s">
        <v>3</v>
      </c>
      <c r="C11" s="25">
        <v>0</v>
      </c>
      <c r="D11" s="365">
        <v>0</v>
      </c>
      <c r="E11" s="365">
        <v>0</v>
      </c>
      <c r="F11" s="365">
        <v>0</v>
      </c>
      <c r="G11" s="365">
        <v>0</v>
      </c>
      <c r="H11" s="365">
        <v>0</v>
      </c>
      <c r="I11" s="365">
        <v>0</v>
      </c>
      <c r="J11" s="365">
        <v>0</v>
      </c>
      <c r="K11" s="43">
        <f t="shared" si="0"/>
        <v>0</v>
      </c>
      <c r="L11" s="206">
        <f t="shared" si="1"/>
        <v>0</v>
      </c>
    </row>
    <row r="12" spans="1:12" ht="13.5" customHeight="1" x14ac:dyDescent="0.25">
      <c r="A12" s="692"/>
      <c r="B12" s="45">
        <v>3</v>
      </c>
      <c r="C12" s="25">
        <v>45</v>
      </c>
      <c r="D12" s="365">
        <v>5</v>
      </c>
      <c r="E12" s="365">
        <v>1</v>
      </c>
      <c r="F12" s="365">
        <v>0</v>
      </c>
      <c r="G12" s="365">
        <v>26</v>
      </c>
      <c r="H12" s="365">
        <v>2</v>
      </c>
      <c r="I12" s="365">
        <v>9</v>
      </c>
      <c r="J12" s="365">
        <v>0</v>
      </c>
      <c r="K12" s="43">
        <f t="shared" si="0"/>
        <v>81</v>
      </c>
      <c r="L12" s="206">
        <f t="shared" si="1"/>
        <v>7</v>
      </c>
    </row>
    <row r="13" spans="1:12" x14ac:dyDescent="0.25">
      <c r="A13" s="686" t="s">
        <v>306</v>
      </c>
      <c r="B13" s="687"/>
      <c r="C13" s="60">
        <f>+SUBTOTAL(9,C9:C12)</f>
        <v>974</v>
      </c>
      <c r="D13" s="60">
        <f>+SUBTOTAL(9,D9:D12)</f>
        <v>83</v>
      </c>
      <c r="E13" s="60">
        <f>+SUBTOTAL(9,E9:E12)</f>
        <v>70</v>
      </c>
      <c r="F13" s="60">
        <f>+SUBTOTAL(9,F9:F12)</f>
        <v>3</v>
      </c>
      <c r="G13" s="60">
        <f t="shared" ref="G13:J13" si="3">+SUBTOTAL(9,G9:G12)</f>
        <v>26</v>
      </c>
      <c r="H13" s="60">
        <f t="shared" si="3"/>
        <v>2</v>
      </c>
      <c r="I13" s="60">
        <f t="shared" si="3"/>
        <v>9</v>
      </c>
      <c r="J13" s="60">
        <f t="shared" si="3"/>
        <v>0</v>
      </c>
      <c r="K13" s="43">
        <f t="shared" si="0"/>
        <v>1079</v>
      </c>
      <c r="L13" s="206">
        <f t="shared" si="1"/>
        <v>88</v>
      </c>
    </row>
    <row r="14" spans="1:12" x14ac:dyDescent="0.25">
      <c r="A14" s="690" t="s">
        <v>308</v>
      </c>
      <c r="B14" s="45">
        <v>1</v>
      </c>
      <c r="C14" s="16">
        <v>1357</v>
      </c>
      <c r="D14" s="366">
        <v>110</v>
      </c>
      <c r="E14" s="366">
        <v>75</v>
      </c>
      <c r="F14" s="366">
        <v>5</v>
      </c>
      <c r="G14" s="366">
        <v>0</v>
      </c>
      <c r="H14" s="366">
        <v>0</v>
      </c>
      <c r="I14" s="366">
        <v>0</v>
      </c>
      <c r="J14" s="366">
        <v>0</v>
      </c>
      <c r="K14" s="43">
        <f t="shared" si="0"/>
        <v>1432</v>
      </c>
      <c r="L14" s="206">
        <f t="shared" si="1"/>
        <v>115</v>
      </c>
    </row>
    <row r="15" spans="1:12" x14ac:dyDescent="0.25">
      <c r="A15" s="691"/>
      <c r="B15" s="45">
        <v>2</v>
      </c>
      <c r="C15" s="25">
        <v>687</v>
      </c>
      <c r="D15" s="365">
        <v>54</v>
      </c>
      <c r="E15" s="365">
        <v>10</v>
      </c>
      <c r="F15" s="365">
        <v>1</v>
      </c>
      <c r="G15" s="365">
        <v>0</v>
      </c>
      <c r="H15" s="365">
        <v>0</v>
      </c>
      <c r="I15" s="365">
        <v>0</v>
      </c>
      <c r="J15" s="365">
        <v>0</v>
      </c>
      <c r="K15" s="43">
        <f t="shared" si="0"/>
        <v>697</v>
      </c>
      <c r="L15" s="206">
        <f>+D15+F15+H15+J15</f>
        <v>55</v>
      </c>
    </row>
    <row r="16" spans="1:12" x14ac:dyDescent="0.25">
      <c r="A16" s="691"/>
      <c r="B16" s="45" t="s">
        <v>3</v>
      </c>
      <c r="C16" s="25">
        <v>0</v>
      </c>
      <c r="D16" s="365">
        <v>0</v>
      </c>
      <c r="E16" s="365">
        <v>0</v>
      </c>
      <c r="F16" s="365">
        <v>0</v>
      </c>
      <c r="G16" s="365">
        <v>0</v>
      </c>
      <c r="H16" s="365">
        <v>0</v>
      </c>
      <c r="I16" s="365">
        <v>0</v>
      </c>
      <c r="J16" s="365">
        <v>0</v>
      </c>
      <c r="K16" s="43">
        <f t="shared" si="0"/>
        <v>0</v>
      </c>
      <c r="L16" s="206">
        <f t="shared" si="1"/>
        <v>0</v>
      </c>
    </row>
    <row r="17" spans="1:12" x14ac:dyDescent="0.25">
      <c r="A17" s="692"/>
      <c r="B17" s="45">
        <v>3</v>
      </c>
      <c r="C17" s="25">
        <v>76</v>
      </c>
      <c r="D17" s="365">
        <v>11</v>
      </c>
      <c r="E17" s="365">
        <v>1</v>
      </c>
      <c r="F17" s="365">
        <v>0</v>
      </c>
      <c r="G17" s="365">
        <v>53</v>
      </c>
      <c r="H17" s="365">
        <v>4</v>
      </c>
      <c r="I17" s="365">
        <v>3</v>
      </c>
      <c r="J17" s="365">
        <v>0</v>
      </c>
      <c r="K17" s="43">
        <f t="shared" si="0"/>
        <v>133</v>
      </c>
      <c r="L17" s="206">
        <f t="shared" si="1"/>
        <v>15</v>
      </c>
    </row>
    <row r="18" spans="1:12" x14ac:dyDescent="0.25">
      <c r="A18" s="684" t="s">
        <v>309</v>
      </c>
      <c r="B18" s="685"/>
      <c r="C18" s="60">
        <f>+SUBTOTAL(9,C14:C17)</f>
        <v>2120</v>
      </c>
      <c r="D18" s="60">
        <f>+SUBTOTAL(9,D14:D17)</f>
        <v>175</v>
      </c>
      <c r="E18" s="60">
        <f>+SUBTOTAL(9,E14:E17)</f>
        <v>86</v>
      </c>
      <c r="F18" s="60">
        <f>+SUBTOTAL(9,F14:F17)</f>
        <v>6</v>
      </c>
      <c r="G18" s="60">
        <f t="shared" ref="G18:J18" si="4">+SUBTOTAL(9,G14:G17)</f>
        <v>53</v>
      </c>
      <c r="H18" s="60">
        <f t="shared" si="4"/>
        <v>4</v>
      </c>
      <c r="I18" s="60">
        <f t="shared" si="4"/>
        <v>3</v>
      </c>
      <c r="J18" s="60">
        <f t="shared" si="4"/>
        <v>0</v>
      </c>
      <c r="K18" s="43">
        <f t="shared" si="0"/>
        <v>2262</v>
      </c>
      <c r="L18" s="206">
        <f t="shared" si="1"/>
        <v>185</v>
      </c>
    </row>
    <row r="19" spans="1:12" x14ac:dyDescent="0.25">
      <c r="A19" s="690" t="s">
        <v>310</v>
      </c>
      <c r="B19" s="45">
        <v>1</v>
      </c>
      <c r="C19" s="16">
        <v>1237</v>
      </c>
      <c r="D19" s="366">
        <v>885</v>
      </c>
      <c r="E19" s="366">
        <v>31</v>
      </c>
      <c r="F19" s="366">
        <v>16</v>
      </c>
      <c r="G19" s="366">
        <v>0</v>
      </c>
      <c r="H19" s="366">
        <v>0</v>
      </c>
      <c r="I19" s="366">
        <v>0</v>
      </c>
      <c r="J19" s="366">
        <v>0</v>
      </c>
      <c r="K19" s="43">
        <f t="shared" si="0"/>
        <v>1268</v>
      </c>
      <c r="L19" s="206">
        <f t="shared" si="1"/>
        <v>901</v>
      </c>
    </row>
    <row r="20" spans="1:12" x14ac:dyDescent="0.25">
      <c r="A20" s="691"/>
      <c r="B20" s="45">
        <v>2</v>
      </c>
      <c r="C20" s="25">
        <v>544</v>
      </c>
      <c r="D20" s="365">
        <v>386</v>
      </c>
      <c r="E20" s="365">
        <v>3</v>
      </c>
      <c r="F20" s="365">
        <v>2</v>
      </c>
      <c r="G20" s="365">
        <v>0</v>
      </c>
      <c r="H20" s="365">
        <v>0</v>
      </c>
      <c r="I20" s="365">
        <v>0</v>
      </c>
      <c r="J20" s="365">
        <v>0</v>
      </c>
      <c r="K20" s="43">
        <f t="shared" si="0"/>
        <v>547</v>
      </c>
      <c r="L20" s="206">
        <f t="shared" si="1"/>
        <v>388</v>
      </c>
    </row>
    <row r="21" spans="1:12" x14ac:dyDescent="0.25">
      <c r="A21" s="691"/>
      <c r="B21" s="45" t="s">
        <v>3</v>
      </c>
      <c r="C21" s="25">
        <v>0</v>
      </c>
      <c r="D21" s="365">
        <v>0</v>
      </c>
      <c r="E21" s="365">
        <v>0</v>
      </c>
      <c r="F21" s="365">
        <v>0</v>
      </c>
      <c r="G21" s="365">
        <v>0</v>
      </c>
      <c r="H21" s="365">
        <v>0</v>
      </c>
      <c r="I21" s="365">
        <v>0</v>
      </c>
      <c r="J21" s="365">
        <v>0</v>
      </c>
      <c r="K21" s="43">
        <f t="shared" si="0"/>
        <v>0</v>
      </c>
      <c r="L21" s="206">
        <f t="shared" si="1"/>
        <v>0</v>
      </c>
    </row>
    <row r="22" spans="1:12" x14ac:dyDescent="0.25">
      <c r="A22" s="692"/>
      <c r="B22" s="45">
        <v>3</v>
      </c>
      <c r="C22" s="25">
        <v>133</v>
      </c>
      <c r="D22" s="365">
        <v>83</v>
      </c>
      <c r="E22" s="365">
        <v>9</v>
      </c>
      <c r="F22" s="365">
        <v>3</v>
      </c>
      <c r="G22" s="365">
        <v>24</v>
      </c>
      <c r="H22" s="365">
        <v>12</v>
      </c>
      <c r="I22" s="365">
        <v>5</v>
      </c>
      <c r="J22" s="365">
        <v>0</v>
      </c>
      <c r="K22" s="43">
        <f t="shared" si="0"/>
        <v>171</v>
      </c>
      <c r="L22" s="206">
        <f t="shared" si="1"/>
        <v>98</v>
      </c>
    </row>
    <row r="23" spans="1:12" x14ac:dyDescent="0.25">
      <c r="A23" s="686" t="s">
        <v>311</v>
      </c>
      <c r="B23" s="687"/>
      <c r="C23" s="60">
        <f>+SUBTOTAL(9,C19:C22)</f>
        <v>1914</v>
      </c>
      <c r="D23" s="60">
        <f>+SUBTOTAL(9,D19:D22)</f>
        <v>1354</v>
      </c>
      <c r="E23" s="60">
        <f>+SUBTOTAL(9,E19:E22)</f>
        <v>43</v>
      </c>
      <c r="F23" s="60">
        <f>+SUBTOTAL(9,F19:F22)</f>
        <v>21</v>
      </c>
      <c r="G23" s="60">
        <f t="shared" ref="G23:J23" si="5">+SUBTOTAL(9,G19:G22)</f>
        <v>24</v>
      </c>
      <c r="H23" s="60">
        <f t="shared" si="5"/>
        <v>12</v>
      </c>
      <c r="I23" s="60">
        <f t="shared" si="5"/>
        <v>5</v>
      </c>
      <c r="J23" s="60">
        <f t="shared" si="5"/>
        <v>0</v>
      </c>
      <c r="K23" s="43">
        <f t="shared" si="0"/>
        <v>1986</v>
      </c>
      <c r="L23" s="206">
        <f t="shared" si="1"/>
        <v>1387</v>
      </c>
    </row>
    <row r="24" spans="1:12" x14ac:dyDescent="0.25">
      <c r="A24" s="690" t="s">
        <v>312</v>
      </c>
      <c r="B24" s="45">
        <v>1</v>
      </c>
      <c r="C24" s="16">
        <v>616</v>
      </c>
      <c r="D24" s="366">
        <v>381</v>
      </c>
      <c r="E24" s="366">
        <v>10</v>
      </c>
      <c r="F24" s="366">
        <v>3</v>
      </c>
      <c r="G24" s="366">
        <v>0</v>
      </c>
      <c r="H24" s="366">
        <v>0</v>
      </c>
      <c r="I24" s="366">
        <v>0</v>
      </c>
      <c r="J24" s="366">
        <v>0</v>
      </c>
      <c r="K24" s="43">
        <f t="shared" si="0"/>
        <v>626</v>
      </c>
      <c r="L24" s="206">
        <f t="shared" si="1"/>
        <v>384</v>
      </c>
    </row>
    <row r="25" spans="1:12" x14ac:dyDescent="0.25">
      <c r="A25" s="691"/>
      <c r="B25" s="45">
        <v>2</v>
      </c>
      <c r="C25" s="25">
        <v>280</v>
      </c>
      <c r="D25" s="365">
        <v>174</v>
      </c>
      <c r="E25" s="365">
        <v>3</v>
      </c>
      <c r="F25" s="365">
        <v>3</v>
      </c>
      <c r="G25" s="365">
        <v>0</v>
      </c>
      <c r="H25" s="365">
        <v>0</v>
      </c>
      <c r="I25" s="365">
        <v>0</v>
      </c>
      <c r="J25" s="365">
        <v>0</v>
      </c>
      <c r="K25" s="43">
        <f t="shared" si="0"/>
        <v>283</v>
      </c>
      <c r="L25" s="206">
        <f t="shared" si="1"/>
        <v>177</v>
      </c>
    </row>
    <row r="26" spans="1:12" x14ac:dyDescent="0.25">
      <c r="A26" s="691"/>
      <c r="B26" s="45" t="s">
        <v>3</v>
      </c>
      <c r="C26" s="25">
        <v>0</v>
      </c>
      <c r="D26" s="365">
        <v>0</v>
      </c>
      <c r="E26" s="365">
        <v>0</v>
      </c>
      <c r="F26" s="365">
        <v>0</v>
      </c>
      <c r="G26" s="365">
        <v>0</v>
      </c>
      <c r="H26" s="365">
        <v>0</v>
      </c>
      <c r="I26" s="365">
        <v>0</v>
      </c>
      <c r="J26" s="365">
        <v>0</v>
      </c>
      <c r="K26" s="43">
        <f t="shared" si="0"/>
        <v>0</v>
      </c>
      <c r="L26" s="206">
        <f t="shared" si="1"/>
        <v>0</v>
      </c>
    </row>
    <row r="27" spans="1:12" x14ac:dyDescent="0.25">
      <c r="A27" s="692"/>
      <c r="B27" s="45">
        <v>3</v>
      </c>
      <c r="C27" s="25">
        <v>60</v>
      </c>
      <c r="D27" s="365">
        <v>34</v>
      </c>
      <c r="E27" s="365">
        <v>4</v>
      </c>
      <c r="F27" s="365">
        <v>3</v>
      </c>
      <c r="G27" s="365">
        <v>25</v>
      </c>
      <c r="H27" s="365">
        <v>14</v>
      </c>
      <c r="I27" s="365">
        <v>0</v>
      </c>
      <c r="J27" s="365">
        <v>0</v>
      </c>
      <c r="K27" s="43">
        <f t="shared" si="0"/>
        <v>89</v>
      </c>
      <c r="L27" s="206">
        <f t="shared" si="1"/>
        <v>51</v>
      </c>
    </row>
    <row r="28" spans="1:12" x14ac:dyDescent="0.25">
      <c r="A28" s="686" t="s">
        <v>313</v>
      </c>
      <c r="B28" s="687"/>
      <c r="C28" s="60">
        <f>+SUBTOTAL(9,C24:C27)</f>
        <v>956</v>
      </c>
      <c r="D28" s="60">
        <f>+SUBTOTAL(9,D24:D27)</f>
        <v>589</v>
      </c>
      <c r="E28" s="60">
        <f>+SUBTOTAL(9,E24:E27)</f>
        <v>17</v>
      </c>
      <c r="F28" s="60">
        <f>+SUBTOTAL(9,F24:F27)</f>
        <v>9</v>
      </c>
      <c r="G28" s="60">
        <f t="shared" ref="G28:J28" si="6">+SUBTOTAL(9,G24:G27)</f>
        <v>25</v>
      </c>
      <c r="H28" s="60">
        <f t="shared" si="6"/>
        <v>14</v>
      </c>
      <c r="I28" s="60">
        <f t="shared" si="6"/>
        <v>0</v>
      </c>
      <c r="J28" s="60">
        <f t="shared" si="6"/>
        <v>0</v>
      </c>
      <c r="K28" s="43">
        <f t="shared" si="0"/>
        <v>998</v>
      </c>
      <c r="L28" s="206">
        <f t="shared" si="1"/>
        <v>612</v>
      </c>
    </row>
    <row r="29" spans="1:12" x14ac:dyDescent="0.25">
      <c r="A29" s="690" t="s">
        <v>314</v>
      </c>
      <c r="B29" s="45">
        <v>1</v>
      </c>
      <c r="C29" s="16">
        <v>1406</v>
      </c>
      <c r="D29" s="366">
        <v>363</v>
      </c>
      <c r="E29" s="366">
        <v>10</v>
      </c>
      <c r="F29" s="366">
        <v>2</v>
      </c>
      <c r="G29" s="366">
        <v>0</v>
      </c>
      <c r="H29" s="366">
        <v>0</v>
      </c>
      <c r="I29" s="366">
        <v>0</v>
      </c>
      <c r="J29" s="366">
        <v>0</v>
      </c>
      <c r="K29" s="43">
        <f t="shared" si="0"/>
        <v>1416</v>
      </c>
      <c r="L29" s="206">
        <f t="shared" si="1"/>
        <v>365</v>
      </c>
    </row>
    <row r="30" spans="1:12" x14ac:dyDescent="0.25">
      <c r="A30" s="691"/>
      <c r="B30" s="45">
        <v>2</v>
      </c>
      <c r="C30" s="25">
        <v>998</v>
      </c>
      <c r="D30" s="365">
        <v>354</v>
      </c>
      <c r="E30" s="365">
        <v>0</v>
      </c>
      <c r="F30" s="365">
        <v>0</v>
      </c>
      <c r="G30" s="365">
        <v>0</v>
      </c>
      <c r="H30" s="365">
        <v>0</v>
      </c>
      <c r="I30" s="365">
        <v>0</v>
      </c>
      <c r="J30" s="365">
        <v>0</v>
      </c>
      <c r="K30" s="43">
        <f t="shared" si="0"/>
        <v>998</v>
      </c>
      <c r="L30" s="206">
        <f t="shared" si="1"/>
        <v>354</v>
      </c>
    </row>
    <row r="31" spans="1:12" x14ac:dyDescent="0.25">
      <c r="A31" s="691"/>
      <c r="B31" s="45" t="s">
        <v>3</v>
      </c>
      <c r="C31" s="25">
        <v>0</v>
      </c>
      <c r="D31" s="365">
        <v>0</v>
      </c>
      <c r="E31" s="365">
        <v>0</v>
      </c>
      <c r="F31" s="365">
        <v>0</v>
      </c>
      <c r="G31" s="365">
        <v>0</v>
      </c>
      <c r="H31" s="365">
        <v>0</v>
      </c>
      <c r="I31" s="365">
        <v>0</v>
      </c>
      <c r="J31" s="365">
        <v>0</v>
      </c>
      <c r="K31" s="43">
        <f t="shared" si="0"/>
        <v>0</v>
      </c>
      <c r="L31" s="206">
        <f t="shared" si="1"/>
        <v>0</v>
      </c>
    </row>
    <row r="32" spans="1:12" x14ac:dyDescent="0.25">
      <c r="A32" s="692"/>
      <c r="B32" s="45">
        <v>3</v>
      </c>
      <c r="C32" s="25">
        <v>76</v>
      </c>
      <c r="D32" s="365">
        <v>23</v>
      </c>
      <c r="E32" s="365">
        <v>1</v>
      </c>
      <c r="F32" s="365">
        <v>1</v>
      </c>
      <c r="G32" s="365">
        <v>27</v>
      </c>
      <c r="H32" s="365">
        <v>8</v>
      </c>
      <c r="I32" s="365">
        <v>8</v>
      </c>
      <c r="J32" s="365">
        <v>1</v>
      </c>
      <c r="K32" s="43">
        <f>+C32+E32+G32+I32</f>
        <v>112</v>
      </c>
      <c r="L32" s="206">
        <f>+D32+F32+H32+J32</f>
        <v>33</v>
      </c>
    </row>
    <row r="33" spans="1:12" ht="16.5" thickBot="1" x14ac:dyDescent="0.3">
      <c r="A33" s="688" t="s">
        <v>315</v>
      </c>
      <c r="B33" s="689"/>
      <c r="C33" s="121">
        <f>+SUBTOTAL(9,C29:C32)</f>
        <v>2480</v>
      </c>
      <c r="D33" s="121">
        <f>+SUBTOTAL(9,D29:D32)</f>
        <v>740</v>
      </c>
      <c r="E33" s="121">
        <f>+SUBTOTAL(9,E29:E32)</f>
        <v>11</v>
      </c>
      <c r="F33" s="121">
        <f>+SUBTOTAL(9,F29:F32)</f>
        <v>3</v>
      </c>
      <c r="G33" s="121">
        <f t="shared" ref="G33:J33" si="7">+SUBTOTAL(9,G29:G32)</f>
        <v>27</v>
      </c>
      <c r="H33" s="121">
        <f t="shared" si="7"/>
        <v>8</v>
      </c>
      <c r="I33" s="121">
        <f t="shared" si="7"/>
        <v>8</v>
      </c>
      <c r="J33" s="121">
        <f t="shared" si="7"/>
        <v>1</v>
      </c>
      <c r="K33" s="123">
        <f t="shared" ref="K33:K47" si="8">+C33+E33+G33+I33</f>
        <v>2526</v>
      </c>
      <c r="L33" s="213">
        <f t="shared" ref="L33:L47" si="9">+D33+F33+H33+J33</f>
        <v>752</v>
      </c>
    </row>
    <row r="34" spans="1:12" ht="15.75" customHeight="1" x14ac:dyDescent="0.25">
      <c r="A34" s="693" t="s">
        <v>318</v>
      </c>
      <c r="B34" s="45">
        <v>1</v>
      </c>
      <c r="C34" s="16">
        <v>910</v>
      </c>
      <c r="D34" s="366">
        <v>111</v>
      </c>
      <c r="E34" s="366">
        <v>28</v>
      </c>
      <c r="F34" s="366">
        <v>5</v>
      </c>
      <c r="G34" s="366">
        <v>0</v>
      </c>
      <c r="H34" s="366">
        <v>0</v>
      </c>
      <c r="I34" s="366">
        <v>0</v>
      </c>
      <c r="J34" s="366">
        <v>0</v>
      </c>
      <c r="K34" s="43">
        <f t="shared" si="8"/>
        <v>938</v>
      </c>
      <c r="L34" s="206">
        <f t="shared" si="9"/>
        <v>116</v>
      </c>
    </row>
    <row r="35" spans="1:12" x14ac:dyDescent="0.25">
      <c r="A35" s="691"/>
      <c r="B35" s="45">
        <v>2</v>
      </c>
      <c r="C35" s="25">
        <v>298</v>
      </c>
      <c r="D35" s="365">
        <v>21</v>
      </c>
      <c r="E35" s="365">
        <v>5</v>
      </c>
      <c r="F35" s="365">
        <v>3</v>
      </c>
      <c r="G35" s="365">
        <v>0</v>
      </c>
      <c r="H35" s="365">
        <v>0</v>
      </c>
      <c r="I35" s="365">
        <v>0</v>
      </c>
      <c r="J35" s="365">
        <v>0</v>
      </c>
      <c r="K35" s="43">
        <f t="shared" si="8"/>
        <v>303</v>
      </c>
      <c r="L35" s="206">
        <f t="shared" si="9"/>
        <v>24</v>
      </c>
    </row>
    <row r="36" spans="1:12" x14ac:dyDescent="0.25">
      <c r="A36" s="691"/>
      <c r="B36" s="45" t="s">
        <v>3</v>
      </c>
      <c r="C36" s="25">
        <v>0</v>
      </c>
      <c r="D36" s="365">
        <v>0</v>
      </c>
      <c r="E36" s="365">
        <v>0</v>
      </c>
      <c r="F36" s="365">
        <v>0</v>
      </c>
      <c r="G36" s="365">
        <v>0</v>
      </c>
      <c r="H36" s="365">
        <v>0</v>
      </c>
      <c r="I36" s="365">
        <v>0</v>
      </c>
      <c r="J36" s="365">
        <v>0</v>
      </c>
      <c r="K36" s="43">
        <f t="shared" si="8"/>
        <v>0</v>
      </c>
      <c r="L36" s="206">
        <f t="shared" si="9"/>
        <v>0</v>
      </c>
    </row>
    <row r="37" spans="1:12" x14ac:dyDescent="0.25">
      <c r="A37" s="692"/>
      <c r="B37" s="45">
        <v>3</v>
      </c>
      <c r="C37" s="25">
        <v>45</v>
      </c>
      <c r="D37" s="365">
        <v>1</v>
      </c>
      <c r="E37" s="365">
        <v>1</v>
      </c>
      <c r="F37" s="365"/>
      <c r="G37" s="365">
        <v>4</v>
      </c>
      <c r="H37" s="365">
        <v>0</v>
      </c>
      <c r="I37" s="365">
        <v>4</v>
      </c>
      <c r="J37" s="365">
        <v>0</v>
      </c>
      <c r="K37" s="43">
        <f>+C37+E37+G37+I37</f>
        <v>54</v>
      </c>
      <c r="L37" s="206">
        <f>+D37+F37+H37+J37</f>
        <v>1</v>
      </c>
    </row>
    <row r="38" spans="1:12" ht="16.5" thickBot="1" x14ac:dyDescent="0.3">
      <c r="A38" s="696" t="s">
        <v>319</v>
      </c>
      <c r="B38" s="697"/>
      <c r="C38" s="121">
        <f>+SUBTOTAL(9,C34:C37)</f>
        <v>1253</v>
      </c>
      <c r="D38" s="121">
        <f>+SUBTOTAL(9,D34:D37)</f>
        <v>133</v>
      </c>
      <c r="E38" s="121">
        <f>+SUBTOTAL(9,E34:E37)</f>
        <v>34</v>
      </c>
      <c r="F38" s="121">
        <f>+SUBTOTAL(9,F34:F37)</f>
        <v>8</v>
      </c>
      <c r="G38" s="121">
        <f t="shared" ref="G38:J38" si="10">+SUBTOTAL(9,G34:G37)</f>
        <v>4</v>
      </c>
      <c r="H38" s="121">
        <f t="shared" si="10"/>
        <v>0</v>
      </c>
      <c r="I38" s="121">
        <f t="shared" si="10"/>
        <v>4</v>
      </c>
      <c r="J38" s="121">
        <f t="shared" si="10"/>
        <v>0</v>
      </c>
      <c r="K38" s="123">
        <f t="shared" ref="K38" si="11">+C38+E38+G38+I38</f>
        <v>1295</v>
      </c>
      <c r="L38" s="213">
        <f t="shared" ref="L38" si="12">+D38+F38+H38+J38</f>
        <v>141</v>
      </c>
    </row>
    <row r="39" spans="1:12" ht="15.75" customHeight="1" x14ac:dyDescent="0.25">
      <c r="A39" s="693" t="s">
        <v>316</v>
      </c>
      <c r="B39" s="45">
        <v>1</v>
      </c>
      <c r="C39" s="16">
        <v>91</v>
      </c>
      <c r="D39" s="366">
        <v>59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43">
        <f t="shared" si="8"/>
        <v>91</v>
      </c>
      <c r="L39" s="206">
        <f t="shared" si="9"/>
        <v>59</v>
      </c>
    </row>
    <row r="40" spans="1:12" x14ac:dyDescent="0.25">
      <c r="A40" s="691"/>
      <c r="B40" s="45">
        <v>2</v>
      </c>
      <c r="C40" s="25">
        <v>38</v>
      </c>
      <c r="D40" s="365">
        <v>24</v>
      </c>
      <c r="E40" s="365">
        <v>0</v>
      </c>
      <c r="F40" s="365">
        <v>0</v>
      </c>
      <c r="G40" s="365">
        <v>0</v>
      </c>
      <c r="H40" s="365">
        <v>0</v>
      </c>
      <c r="I40" s="365">
        <v>0</v>
      </c>
      <c r="J40" s="365">
        <v>0</v>
      </c>
      <c r="K40" s="43">
        <f t="shared" si="8"/>
        <v>38</v>
      </c>
      <c r="L40" s="206">
        <f t="shared" si="9"/>
        <v>24</v>
      </c>
    </row>
    <row r="41" spans="1:12" x14ac:dyDescent="0.25">
      <c r="A41" s="691"/>
      <c r="B41" s="45" t="s">
        <v>3</v>
      </c>
      <c r="C41" s="25">
        <v>0</v>
      </c>
      <c r="D41" s="365">
        <v>0</v>
      </c>
      <c r="E41" s="365">
        <v>0</v>
      </c>
      <c r="F41" s="365">
        <v>0</v>
      </c>
      <c r="G41" s="365">
        <v>0</v>
      </c>
      <c r="H41" s="365">
        <v>0</v>
      </c>
      <c r="I41" s="365">
        <v>0</v>
      </c>
      <c r="J41" s="365">
        <v>0</v>
      </c>
      <c r="K41" s="43">
        <f t="shared" si="8"/>
        <v>0</v>
      </c>
      <c r="L41" s="206">
        <f t="shared" si="9"/>
        <v>0</v>
      </c>
    </row>
    <row r="42" spans="1:12" x14ac:dyDescent="0.25">
      <c r="A42" s="692"/>
      <c r="B42" s="45">
        <v>3</v>
      </c>
      <c r="C42" s="25">
        <v>14</v>
      </c>
      <c r="D42" s="365">
        <v>5</v>
      </c>
      <c r="E42" s="365">
        <v>0</v>
      </c>
      <c r="F42" s="365">
        <v>0</v>
      </c>
      <c r="G42" s="365">
        <v>30</v>
      </c>
      <c r="H42" s="365">
        <v>15</v>
      </c>
      <c r="I42" s="365">
        <v>5</v>
      </c>
      <c r="J42" s="365">
        <v>1</v>
      </c>
      <c r="K42" s="43">
        <f>+C42+E42+G42+I42</f>
        <v>49</v>
      </c>
      <c r="L42" s="206">
        <f>+D42+F42+H42+J42</f>
        <v>21</v>
      </c>
    </row>
    <row r="43" spans="1:12" ht="16.5" thickBot="1" x14ac:dyDescent="0.3">
      <c r="A43" s="688" t="s">
        <v>317</v>
      </c>
      <c r="B43" s="689"/>
      <c r="C43" s="121">
        <f>+SUBTOTAL(9,C39:C42)</f>
        <v>143</v>
      </c>
      <c r="D43" s="121">
        <f>+SUBTOTAL(9,D39:D42)</f>
        <v>88</v>
      </c>
      <c r="E43" s="121">
        <f>+SUBTOTAL(9,E39:E42)</f>
        <v>0</v>
      </c>
      <c r="F43" s="121">
        <f>+SUBTOTAL(9,F39:F42)</f>
        <v>0</v>
      </c>
      <c r="G43" s="121">
        <f t="shared" ref="G43:J43" si="13">+SUBTOTAL(9,G39:G42)</f>
        <v>30</v>
      </c>
      <c r="H43" s="121">
        <f t="shared" si="13"/>
        <v>15</v>
      </c>
      <c r="I43" s="121">
        <f t="shared" si="13"/>
        <v>5</v>
      </c>
      <c r="J43" s="121">
        <f t="shared" si="13"/>
        <v>1</v>
      </c>
      <c r="K43" s="123">
        <f t="shared" ref="K43" si="14">+C43+E43+G43+I43</f>
        <v>178</v>
      </c>
      <c r="L43" s="213">
        <f t="shared" ref="L43" si="15">+D43+F43+H43+J43</f>
        <v>104</v>
      </c>
    </row>
    <row r="44" spans="1:12" ht="15.75" customHeight="1" x14ac:dyDescent="0.25">
      <c r="A44" s="681" t="s">
        <v>151</v>
      </c>
      <c r="B44" s="214">
        <v>1</v>
      </c>
      <c r="C44" s="179">
        <f>+C4+C9+C14+C19+C24+C29+C34+C39</f>
        <v>7780</v>
      </c>
      <c r="D44" s="179">
        <f t="shared" ref="D44:J44" si="16">+D4+D9+D14+D19+D24+D29+D34+D39</f>
        <v>2560</v>
      </c>
      <c r="E44" s="179">
        <f t="shared" si="16"/>
        <v>240</v>
      </c>
      <c r="F44" s="179">
        <f t="shared" si="16"/>
        <v>48</v>
      </c>
      <c r="G44" s="179">
        <f t="shared" si="16"/>
        <v>0</v>
      </c>
      <c r="H44" s="179">
        <f t="shared" si="16"/>
        <v>0</v>
      </c>
      <c r="I44" s="179">
        <f t="shared" si="16"/>
        <v>0</v>
      </c>
      <c r="J44" s="179">
        <f t="shared" si="16"/>
        <v>0</v>
      </c>
      <c r="K44" s="179">
        <f t="shared" si="8"/>
        <v>8020</v>
      </c>
      <c r="L44" s="180">
        <f t="shared" si="9"/>
        <v>2608</v>
      </c>
    </row>
    <row r="45" spans="1:12" x14ac:dyDescent="0.25">
      <c r="A45" s="682"/>
      <c r="B45" s="115">
        <v>2</v>
      </c>
      <c r="C45" s="43">
        <f>+C5+C10+C15+C20+C25+C30+C35+C40</f>
        <v>4125</v>
      </c>
      <c r="D45" s="43">
        <f t="shared" ref="D45:J45" si="17">+D5+D10+D15+D20+D25+D30+D35+D40</f>
        <v>1418</v>
      </c>
      <c r="E45" s="43">
        <f t="shared" si="17"/>
        <v>80</v>
      </c>
      <c r="F45" s="43">
        <f t="shared" si="17"/>
        <v>20</v>
      </c>
      <c r="G45" s="43">
        <f t="shared" si="17"/>
        <v>0</v>
      </c>
      <c r="H45" s="43">
        <f t="shared" si="17"/>
        <v>0</v>
      </c>
      <c r="I45" s="43">
        <f t="shared" si="17"/>
        <v>0</v>
      </c>
      <c r="J45" s="43">
        <f t="shared" si="17"/>
        <v>0</v>
      </c>
      <c r="K45" s="43">
        <f t="shared" si="8"/>
        <v>4205</v>
      </c>
      <c r="L45" s="206">
        <f t="shared" si="9"/>
        <v>1438</v>
      </c>
    </row>
    <row r="46" spans="1:12" x14ac:dyDescent="0.25">
      <c r="A46" s="682"/>
      <c r="B46" s="115" t="s">
        <v>3</v>
      </c>
      <c r="C46" s="43">
        <f>+C6+C11+C16+C21+C26+C31+C36+C41</f>
        <v>0</v>
      </c>
      <c r="D46" s="43">
        <f t="shared" ref="D46:J46" si="18">+D6+D11+D16+D21+D26+D31+D36+D41</f>
        <v>0</v>
      </c>
      <c r="E46" s="43">
        <f t="shared" si="18"/>
        <v>0</v>
      </c>
      <c r="F46" s="43">
        <f t="shared" si="18"/>
        <v>0</v>
      </c>
      <c r="G46" s="43">
        <f t="shared" si="18"/>
        <v>0</v>
      </c>
      <c r="H46" s="43">
        <f t="shared" si="18"/>
        <v>0</v>
      </c>
      <c r="I46" s="43">
        <f t="shared" si="18"/>
        <v>0</v>
      </c>
      <c r="J46" s="43">
        <f t="shared" si="18"/>
        <v>0</v>
      </c>
      <c r="K46" s="43">
        <f t="shared" si="8"/>
        <v>0</v>
      </c>
      <c r="L46" s="206">
        <f t="shared" si="9"/>
        <v>0</v>
      </c>
    </row>
    <row r="47" spans="1:12" ht="16.5" thickBot="1" x14ac:dyDescent="0.3">
      <c r="A47" s="683"/>
      <c r="B47" s="220">
        <v>3</v>
      </c>
      <c r="C47" s="166">
        <f>+C7+C12+C17+C22+C27+C32+C37+C42</f>
        <v>615</v>
      </c>
      <c r="D47" s="166">
        <f t="shared" ref="D47:J47" si="19">+D7+D12+D17+D22+D27+D32+D37+D42</f>
        <v>233</v>
      </c>
      <c r="E47" s="166">
        <f t="shared" si="19"/>
        <v>20</v>
      </c>
      <c r="F47" s="166">
        <f t="shared" si="19"/>
        <v>8</v>
      </c>
      <c r="G47" s="166">
        <f t="shared" si="19"/>
        <v>213</v>
      </c>
      <c r="H47" s="166">
        <f t="shared" si="19"/>
        <v>60</v>
      </c>
      <c r="I47" s="166">
        <f t="shared" si="19"/>
        <v>35</v>
      </c>
      <c r="J47" s="166">
        <f t="shared" si="19"/>
        <v>2</v>
      </c>
      <c r="K47" s="166">
        <f t="shared" si="8"/>
        <v>883</v>
      </c>
      <c r="L47" s="167">
        <f t="shared" si="9"/>
        <v>303</v>
      </c>
    </row>
    <row r="48" spans="1:12" ht="16.5" thickBot="1" x14ac:dyDescent="0.3">
      <c r="A48" s="679" t="s">
        <v>320</v>
      </c>
      <c r="B48" s="680"/>
      <c r="C48" s="175">
        <f>SUM(C44:C47)</f>
        <v>12520</v>
      </c>
      <c r="D48" s="175">
        <f>SUM(D44:D47)</f>
        <v>4211</v>
      </c>
      <c r="E48" s="175">
        <f>SUM(E44:E47)</f>
        <v>340</v>
      </c>
      <c r="F48" s="175">
        <f>SUM(F44:F47)</f>
        <v>76</v>
      </c>
      <c r="G48" s="175">
        <f t="shared" ref="G48:J48" si="20">SUM(G44:G47)</f>
        <v>213</v>
      </c>
      <c r="H48" s="175">
        <f t="shared" si="20"/>
        <v>60</v>
      </c>
      <c r="I48" s="175">
        <f t="shared" si="20"/>
        <v>35</v>
      </c>
      <c r="J48" s="175">
        <f t="shared" si="20"/>
        <v>2</v>
      </c>
      <c r="K48" s="175">
        <f>+C48+E48+G48+I48</f>
        <v>13108</v>
      </c>
      <c r="L48" s="176">
        <f>+D48+F48+H48+J48</f>
        <v>4349</v>
      </c>
    </row>
    <row r="49" spans="1:3" s="48" customFormat="1" x14ac:dyDescent="0.25">
      <c r="A49" s="61"/>
      <c r="C49" s="46"/>
    </row>
    <row r="50" spans="1:3" x14ac:dyDescent="0.25">
      <c r="A50" t="s">
        <v>57</v>
      </c>
    </row>
  </sheetData>
  <mergeCells count="24">
    <mergeCell ref="A1:L1"/>
    <mergeCell ref="C2:F2"/>
    <mergeCell ref="G2:J2"/>
    <mergeCell ref="A34:A37"/>
    <mergeCell ref="A38:B38"/>
    <mergeCell ref="A2:A3"/>
    <mergeCell ref="B2:B3"/>
    <mergeCell ref="K2:L2"/>
    <mergeCell ref="A4:A7"/>
    <mergeCell ref="A9:A12"/>
    <mergeCell ref="A14:A17"/>
    <mergeCell ref="A19:A22"/>
    <mergeCell ref="A48:B48"/>
    <mergeCell ref="A44:A47"/>
    <mergeCell ref="A8:B8"/>
    <mergeCell ref="A13:B13"/>
    <mergeCell ref="A18:B18"/>
    <mergeCell ref="A23:B23"/>
    <mergeCell ref="A28:B28"/>
    <mergeCell ref="A33:B33"/>
    <mergeCell ref="A24:A27"/>
    <mergeCell ref="A29:A32"/>
    <mergeCell ref="A39:A42"/>
    <mergeCell ref="A43:B43"/>
  </mergeCells>
  <phoneticPr fontId="5" type="noConversion"/>
  <pageMargins left="0.74803149606299213" right="0.15748031496062992" top="0.98425196850393704" bottom="0.98425196850393704" header="0.51181102362204722" footer="0.51181102362204722"/>
  <pageSetup paperSize="9" scale="6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24"/>
  <sheetViews>
    <sheetView zoomScaleNormal="100" zoomScaleSheetLayoutView="140" workbookViewId="0">
      <selection activeCell="I13" sqref="I13"/>
    </sheetView>
  </sheetViews>
  <sheetFormatPr defaultRowHeight="15.75" x14ac:dyDescent="0.25"/>
  <cols>
    <col min="1" max="6" width="10.625" customWidth="1"/>
    <col min="7" max="7" width="11.5" customWidth="1"/>
  </cols>
  <sheetData>
    <row r="1" spans="1:7" ht="20.25" x14ac:dyDescent="0.3">
      <c r="A1" s="704" t="s">
        <v>4</v>
      </c>
      <c r="B1" s="705"/>
      <c r="C1" s="705"/>
      <c r="D1" s="705"/>
      <c r="E1" s="705"/>
      <c r="F1" s="705"/>
      <c r="G1" s="705"/>
    </row>
    <row r="2" spans="1:7" ht="16.5" thickBot="1" x14ac:dyDescent="0.3">
      <c r="A2" s="706" t="s">
        <v>54</v>
      </c>
      <c r="B2" s="706"/>
      <c r="C2" s="706"/>
      <c r="D2" s="706"/>
      <c r="E2" s="706"/>
      <c r="F2" s="706"/>
      <c r="G2" s="706"/>
    </row>
    <row r="3" spans="1:7" ht="16.5" thickBot="1" x14ac:dyDescent="0.3">
      <c r="A3" s="101" t="s">
        <v>48</v>
      </c>
      <c r="B3" s="78">
        <v>2016</v>
      </c>
      <c r="C3" s="78">
        <v>2015</v>
      </c>
      <c r="D3" s="78">
        <v>2014</v>
      </c>
      <c r="E3" s="78">
        <v>2013</v>
      </c>
      <c r="F3" s="78">
        <v>2012</v>
      </c>
      <c r="G3" s="78">
        <v>2011</v>
      </c>
    </row>
    <row r="4" spans="1:7" x14ac:dyDescent="0.25">
      <c r="A4" s="14">
        <v>1</v>
      </c>
      <c r="B4" s="367">
        <v>8020</v>
      </c>
      <c r="C4" s="369">
        <v>8977</v>
      </c>
      <c r="D4" s="369">
        <v>9929</v>
      </c>
      <c r="E4" s="369">
        <v>10582</v>
      </c>
      <c r="F4" s="369">
        <v>10780</v>
      </c>
      <c r="G4" s="369">
        <v>10573</v>
      </c>
    </row>
    <row r="5" spans="1:7" x14ac:dyDescent="0.25">
      <c r="A5" s="2">
        <v>2</v>
      </c>
      <c r="B5" s="368">
        <v>4205</v>
      </c>
      <c r="C5" s="369">
        <v>4289</v>
      </c>
      <c r="D5" s="369">
        <v>4239</v>
      </c>
      <c r="E5" s="369">
        <v>4419</v>
      </c>
      <c r="F5" s="369">
        <v>4640</v>
      </c>
      <c r="G5" s="369">
        <v>5197</v>
      </c>
    </row>
    <row r="6" spans="1:7" x14ac:dyDescent="0.25">
      <c r="A6" s="2" t="s">
        <v>3</v>
      </c>
      <c r="B6" s="368">
        <v>0</v>
      </c>
      <c r="C6" s="368">
        <v>0</v>
      </c>
      <c r="D6" s="368">
        <v>0</v>
      </c>
      <c r="E6" s="368">
        <v>0</v>
      </c>
      <c r="F6" s="368">
        <v>0</v>
      </c>
      <c r="G6" s="368">
        <v>0</v>
      </c>
    </row>
    <row r="7" spans="1:7" x14ac:dyDescent="0.25">
      <c r="A7" s="2">
        <v>3</v>
      </c>
      <c r="B7" s="368">
        <v>635</v>
      </c>
      <c r="C7" s="370">
        <v>717</v>
      </c>
      <c r="D7" s="370">
        <v>851</v>
      </c>
      <c r="E7" s="370">
        <v>957</v>
      </c>
      <c r="F7" s="370">
        <v>1093</v>
      </c>
      <c r="G7" s="370">
        <v>1198</v>
      </c>
    </row>
    <row r="8" spans="1:7" x14ac:dyDescent="0.25">
      <c r="A8" s="115" t="s">
        <v>56</v>
      </c>
      <c r="B8" s="43">
        <f t="shared" ref="B8:G8" si="0">SUM(B4:B7)</f>
        <v>12860</v>
      </c>
      <c r="C8" s="43">
        <f t="shared" si="0"/>
        <v>13983</v>
      </c>
      <c r="D8" s="43">
        <f t="shared" si="0"/>
        <v>15019</v>
      </c>
      <c r="E8" s="43">
        <f t="shared" si="0"/>
        <v>15958</v>
      </c>
      <c r="F8" s="43">
        <f t="shared" si="0"/>
        <v>16513</v>
      </c>
      <c r="G8" s="43">
        <f t="shared" si="0"/>
        <v>16968</v>
      </c>
    </row>
    <row r="9" spans="1:7" ht="16.5" thickBot="1" x14ac:dyDescent="0.3">
      <c r="A9" s="706" t="s">
        <v>55</v>
      </c>
      <c r="B9" s="706"/>
      <c r="C9" s="706"/>
      <c r="D9" s="706"/>
      <c r="E9" s="706"/>
      <c r="F9" s="706"/>
      <c r="G9" s="706"/>
    </row>
    <row r="10" spans="1:7" ht="16.5" thickBot="1" x14ac:dyDescent="0.3">
      <c r="A10" s="101" t="s">
        <v>48</v>
      </c>
      <c r="B10" s="78">
        <v>2016</v>
      </c>
      <c r="C10" s="78">
        <v>2015</v>
      </c>
      <c r="D10" s="78">
        <v>2014</v>
      </c>
      <c r="E10" s="78">
        <v>2013</v>
      </c>
      <c r="F10" s="78">
        <v>2012</v>
      </c>
      <c r="G10" s="78">
        <v>2011</v>
      </c>
    </row>
    <row r="11" spans="1:7" x14ac:dyDescent="0.25">
      <c r="A11" s="14">
        <v>1</v>
      </c>
      <c r="B11" s="370">
        <v>0</v>
      </c>
      <c r="C11" s="370">
        <v>0</v>
      </c>
      <c r="D11" s="370">
        <v>7</v>
      </c>
      <c r="E11" s="370">
        <v>37</v>
      </c>
      <c r="F11" s="370">
        <v>103</v>
      </c>
      <c r="G11" s="370">
        <v>252</v>
      </c>
    </row>
    <row r="12" spans="1:7" x14ac:dyDescent="0.25">
      <c r="A12" s="2">
        <v>2</v>
      </c>
      <c r="B12" s="369">
        <v>0</v>
      </c>
      <c r="C12" s="369">
        <v>0</v>
      </c>
      <c r="D12" s="369">
        <v>0</v>
      </c>
      <c r="E12" s="369">
        <v>0</v>
      </c>
      <c r="F12" s="369">
        <v>0</v>
      </c>
      <c r="G12" s="369">
        <v>23</v>
      </c>
    </row>
    <row r="13" spans="1:7" x14ac:dyDescent="0.25">
      <c r="A13" s="40" t="s">
        <v>3</v>
      </c>
      <c r="B13" s="369">
        <v>0</v>
      </c>
      <c r="C13" s="369">
        <v>0</v>
      </c>
      <c r="D13" s="369">
        <v>0</v>
      </c>
      <c r="E13" s="369">
        <v>0</v>
      </c>
      <c r="F13" s="369">
        <v>0</v>
      </c>
      <c r="G13" s="369">
        <v>0</v>
      </c>
    </row>
    <row r="14" spans="1:7" x14ac:dyDescent="0.25">
      <c r="A14" s="40">
        <v>3</v>
      </c>
      <c r="B14" s="369">
        <v>248</v>
      </c>
      <c r="C14" s="369">
        <v>303</v>
      </c>
      <c r="D14" s="369">
        <v>377</v>
      </c>
      <c r="E14" s="369">
        <v>407</v>
      </c>
      <c r="F14" s="369">
        <v>443</v>
      </c>
      <c r="G14" s="369">
        <v>493</v>
      </c>
    </row>
    <row r="15" spans="1:7" x14ac:dyDescent="0.25">
      <c r="A15" s="115" t="s">
        <v>56</v>
      </c>
      <c r="B15" s="43">
        <f t="shared" ref="B15:G15" si="1">SUM(B11:B14)</f>
        <v>248</v>
      </c>
      <c r="C15" s="43">
        <f t="shared" si="1"/>
        <v>303</v>
      </c>
      <c r="D15" s="43">
        <f t="shared" si="1"/>
        <v>384</v>
      </c>
      <c r="E15" s="43">
        <f t="shared" si="1"/>
        <v>444</v>
      </c>
      <c r="F15" s="43">
        <f t="shared" si="1"/>
        <v>546</v>
      </c>
      <c r="G15" s="43">
        <f t="shared" si="1"/>
        <v>768</v>
      </c>
    </row>
    <row r="16" spans="1:7" ht="16.5" thickBot="1" x14ac:dyDescent="0.3">
      <c r="A16" s="707" t="s">
        <v>159</v>
      </c>
      <c r="B16" s="707"/>
      <c r="C16" s="707"/>
      <c r="D16" s="707"/>
      <c r="E16" s="707"/>
      <c r="F16" s="707"/>
      <c r="G16" s="707"/>
    </row>
    <row r="17" spans="1:7" ht="16.5" thickBot="1" x14ac:dyDescent="0.3">
      <c r="A17" s="101" t="s">
        <v>58</v>
      </c>
      <c r="B17" s="78">
        <v>2016</v>
      </c>
      <c r="C17" s="78">
        <v>2015</v>
      </c>
      <c r="D17" s="78">
        <v>2014</v>
      </c>
      <c r="E17" s="78">
        <v>2013</v>
      </c>
      <c r="F17" s="78">
        <v>2012</v>
      </c>
      <c r="G17" s="78">
        <v>2011</v>
      </c>
    </row>
    <row r="18" spans="1:7" x14ac:dyDescent="0.25">
      <c r="A18" s="127">
        <v>1</v>
      </c>
      <c r="B18" s="75">
        <f t="shared" ref="B18:G18" si="2">+B11+B4</f>
        <v>8020</v>
      </c>
      <c r="C18" s="75">
        <f t="shared" si="2"/>
        <v>8977</v>
      </c>
      <c r="D18" s="75">
        <f t="shared" si="2"/>
        <v>9936</v>
      </c>
      <c r="E18" s="75">
        <f t="shared" si="2"/>
        <v>10619</v>
      </c>
      <c r="F18" s="75">
        <f t="shared" si="2"/>
        <v>10883</v>
      </c>
      <c r="G18" s="75">
        <f t="shared" si="2"/>
        <v>10825</v>
      </c>
    </row>
    <row r="19" spans="1:7" x14ac:dyDescent="0.25">
      <c r="A19" s="127">
        <v>2</v>
      </c>
      <c r="B19" s="75">
        <f t="shared" ref="B19:G19" si="3">+B12+B5</f>
        <v>4205</v>
      </c>
      <c r="C19" s="75">
        <f t="shared" si="3"/>
        <v>4289</v>
      </c>
      <c r="D19" s="75">
        <f t="shared" si="3"/>
        <v>4239</v>
      </c>
      <c r="E19" s="75">
        <f t="shared" si="3"/>
        <v>4419</v>
      </c>
      <c r="F19" s="75">
        <f t="shared" si="3"/>
        <v>4640</v>
      </c>
      <c r="G19" s="75">
        <f t="shared" si="3"/>
        <v>5220</v>
      </c>
    </row>
    <row r="20" spans="1:7" x14ac:dyDescent="0.25">
      <c r="A20" s="115" t="s">
        <v>3</v>
      </c>
      <c r="B20" s="75">
        <f t="shared" ref="B20:G20" si="4">+B13+B6</f>
        <v>0</v>
      </c>
      <c r="C20" s="75">
        <f t="shared" si="4"/>
        <v>0</v>
      </c>
      <c r="D20" s="75">
        <f t="shared" si="4"/>
        <v>0</v>
      </c>
      <c r="E20" s="75">
        <f t="shared" si="4"/>
        <v>0</v>
      </c>
      <c r="F20" s="75">
        <f t="shared" si="4"/>
        <v>0</v>
      </c>
      <c r="G20" s="75">
        <f t="shared" si="4"/>
        <v>0</v>
      </c>
    </row>
    <row r="21" spans="1:7" x14ac:dyDescent="0.25">
      <c r="A21" s="115">
        <v>3</v>
      </c>
      <c r="B21" s="75">
        <f t="shared" ref="B21:G21" si="5">+B14+B7</f>
        <v>883</v>
      </c>
      <c r="C21" s="75">
        <f t="shared" si="5"/>
        <v>1020</v>
      </c>
      <c r="D21" s="75">
        <f t="shared" si="5"/>
        <v>1228</v>
      </c>
      <c r="E21" s="75">
        <f t="shared" si="5"/>
        <v>1364</v>
      </c>
      <c r="F21" s="75">
        <f t="shared" si="5"/>
        <v>1536</v>
      </c>
      <c r="G21" s="75">
        <f t="shared" si="5"/>
        <v>1691</v>
      </c>
    </row>
    <row r="22" spans="1:7" x14ac:dyDescent="0.25">
      <c r="A22" s="115" t="s">
        <v>56</v>
      </c>
      <c r="B22" s="43">
        <f t="shared" ref="B22:G22" si="6">SUM(B18:B21)</f>
        <v>13108</v>
      </c>
      <c r="C22" s="43">
        <f t="shared" si="6"/>
        <v>14286</v>
      </c>
      <c r="D22" s="43">
        <f t="shared" si="6"/>
        <v>15403</v>
      </c>
      <c r="E22" s="43">
        <f t="shared" si="6"/>
        <v>16402</v>
      </c>
      <c r="F22" s="43">
        <f t="shared" si="6"/>
        <v>17059</v>
      </c>
      <c r="G22" s="43">
        <f t="shared" si="6"/>
        <v>17736</v>
      </c>
    </row>
    <row r="23" spans="1:7" s="48" customFormat="1" x14ac:dyDescent="0.25">
      <c r="A23" s="46"/>
      <c r="B23" s="46"/>
      <c r="C23" s="46"/>
      <c r="D23" s="46"/>
      <c r="E23" s="46"/>
      <c r="F23" s="46"/>
      <c r="G23" s="46"/>
    </row>
    <row r="24" spans="1:7" x14ac:dyDescent="0.25">
      <c r="A24" t="s">
        <v>57</v>
      </c>
    </row>
  </sheetData>
  <mergeCells count="4">
    <mergeCell ref="A1:G1"/>
    <mergeCell ref="A2:G2"/>
    <mergeCell ref="A9:G9"/>
    <mergeCell ref="A16:G16"/>
  </mergeCells>
  <phoneticPr fontId="5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50"/>
  <sheetViews>
    <sheetView zoomScaleNormal="100" zoomScaleSheetLayoutView="100" workbookViewId="0">
      <pane xSplit="1" ySplit="3" topLeftCell="B4" activePane="bottomRight" state="frozen"/>
      <selection activeCell="O30" sqref="O30"/>
      <selection pane="topRight" activeCell="O30" sqref="O30"/>
      <selection pane="bottomLeft" activeCell="O30" sqref="O30"/>
      <selection pane="bottomRight" activeCell="P41" sqref="P41"/>
    </sheetView>
  </sheetViews>
  <sheetFormatPr defaultRowHeight="15.75" x14ac:dyDescent="0.25"/>
  <cols>
    <col min="1" max="1" width="17.75" customWidth="1"/>
    <col min="2" max="2" width="10.5" customWidth="1"/>
    <col min="3" max="3" width="5.5" customWidth="1"/>
    <col min="4" max="4" width="5" customWidth="1"/>
    <col min="5" max="5" width="4.75" customWidth="1"/>
    <col min="6" max="6" width="5" customWidth="1"/>
    <col min="7" max="7" width="4.75" customWidth="1"/>
    <col min="8" max="8" width="5" customWidth="1"/>
    <col min="9" max="9" width="4.75" customWidth="1"/>
    <col min="10" max="10" width="5" customWidth="1"/>
    <col min="11" max="11" width="5.875" customWidth="1"/>
    <col min="12" max="12" width="5" customWidth="1"/>
    <col min="13" max="13" width="4.75" customWidth="1"/>
    <col min="14" max="14" width="5" customWidth="1"/>
    <col min="15" max="15" width="4.75" customWidth="1"/>
    <col min="16" max="16" width="5" customWidth="1"/>
  </cols>
  <sheetData>
    <row r="1" spans="1:13" ht="36" customHeight="1" thickBot="1" x14ac:dyDescent="0.3">
      <c r="A1" s="714" t="s">
        <v>254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</row>
    <row r="2" spans="1:13" x14ac:dyDescent="0.25">
      <c r="A2" s="715" t="s">
        <v>219</v>
      </c>
      <c r="B2" s="717" t="s">
        <v>225</v>
      </c>
      <c r="C2" s="717" t="s">
        <v>54</v>
      </c>
      <c r="D2" s="717"/>
      <c r="E2" s="717"/>
      <c r="F2" s="717"/>
      <c r="G2" s="717" t="s">
        <v>55</v>
      </c>
      <c r="H2" s="717"/>
      <c r="I2" s="717"/>
      <c r="J2" s="717"/>
      <c r="K2" s="719" t="s">
        <v>56</v>
      </c>
      <c r="L2" s="720"/>
      <c r="M2" s="5"/>
    </row>
    <row r="3" spans="1:13" ht="48" thickBot="1" x14ac:dyDescent="0.3">
      <c r="A3" s="716"/>
      <c r="B3" s="718"/>
      <c r="C3" s="210" t="s">
        <v>0</v>
      </c>
      <c r="D3" s="211" t="s">
        <v>221</v>
      </c>
      <c r="E3" s="210" t="s">
        <v>1</v>
      </c>
      <c r="F3" s="211" t="s">
        <v>221</v>
      </c>
      <c r="G3" s="210" t="s">
        <v>0</v>
      </c>
      <c r="H3" s="211" t="s">
        <v>221</v>
      </c>
      <c r="I3" s="210" t="s">
        <v>1</v>
      </c>
      <c r="J3" s="211" t="s">
        <v>221</v>
      </c>
      <c r="K3" s="161" t="s">
        <v>218</v>
      </c>
      <c r="L3" s="212" t="s">
        <v>221</v>
      </c>
      <c r="M3" s="5"/>
    </row>
    <row r="4" spans="1:13" x14ac:dyDescent="0.25">
      <c r="A4" s="208" t="s">
        <v>285</v>
      </c>
      <c r="B4" s="14">
        <v>1</v>
      </c>
      <c r="C4" s="280">
        <v>422</v>
      </c>
      <c r="D4" s="281">
        <v>173</v>
      </c>
      <c r="E4" s="280">
        <v>9</v>
      </c>
      <c r="F4" s="281">
        <v>4</v>
      </c>
      <c r="G4" s="280">
        <v>0</v>
      </c>
      <c r="H4" s="281"/>
      <c r="I4" s="280">
        <v>0</v>
      </c>
      <c r="J4" s="281"/>
      <c r="K4" s="204">
        <f t="shared" ref="K4:L43" si="0">+C4+E4+G4+I4</f>
        <v>431</v>
      </c>
      <c r="L4" s="209">
        <f t="shared" si="0"/>
        <v>177</v>
      </c>
    </row>
    <row r="5" spans="1:13" x14ac:dyDescent="0.25">
      <c r="A5" s="164"/>
      <c r="B5" s="45">
        <v>2</v>
      </c>
      <c r="C5" s="280">
        <v>458</v>
      </c>
      <c r="D5" s="282">
        <v>176</v>
      </c>
      <c r="E5" s="280">
        <v>9</v>
      </c>
      <c r="F5" s="282">
        <v>4</v>
      </c>
      <c r="G5" s="280">
        <v>0</v>
      </c>
      <c r="H5" s="282"/>
      <c r="I5" s="280">
        <v>0</v>
      </c>
      <c r="J5" s="282"/>
      <c r="K5" s="60">
        <f t="shared" si="0"/>
        <v>467</v>
      </c>
      <c r="L5" s="206">
        <f t="shared" si="0"/>
        <v>180</v>
      </c>
    </row>
    <row r="6" spans="1:13" x14ac:dyDescent="0.25">
      <c r="A6" s="164"/>
      <c r="B6" s="45" t="s">
        <v>3</v>
      </c>
      <c r="C6" s="280">
        <v>0</v>
      </c>
      <c r="D6" s="282"/>
      <c r="E6" s="280">
        <v>0</v>
      </c>
      <c r="F6" s="282"/>
      <c r="G6" s="280">
        <v>0</v>
      </c>
      <c r="H6" s="282"/>
      <c r="I6" s="280">
        <v>0</v>
      </c>
      <c r="J6" s="282"/>
      <c r="K6" s="60">
        <f t="shared" si="0"/>
        <v>0</v>
      </c>
      <c r="L6" s="206">
        <f t="shared" si="0"/>
        <v>0</v>
      </c>
    </row>
    <row r="7" spans="1:13" x14ac:dyDescent="0.25">
      <c r="A7" s="164"/>
      <c r="B7" s="45">
        <v>3</v>
      </c>
      <c r="C7" s="280">
        <v>39</v>
      </c>
      <c r="D7" s="282">
        <v>16</v>
      </c>
      <c r="E7" s="280">
        <v>0</v>
      </c>
      <c r="F7" s="282"/>
      <c r="G7" s="280">
        <v>4</v>
      </c>
      <c r="H7" s="282">
        <v>1</v>
      </c>
      <c r="I7" s="280">
        <v>0</v>
      </c>
      <c r="J7" s="282"/>
      <c r="K7" s="60">
        <f t="shared" si="0"/>
        <v>43</v>
      </c>
      <c r="L7" s="206">
        <f t="shared" si="0"/>
        <v>17</v>
      </c>
    </row>
    <row r="8" spans="1:13" x14ac:dyDescent="0.25">
      <c r="A8" s="708" t="s">
        <v>286</v>
      </c>
      <c r="B8" s="709"/>
      <c r="C8" s="283">
        <v>919</v>
      </c>
      <c r="D8" s="43">
        <f>SUM(D4:D7)</f>
        <v>365</v>
      </c>
      <c r="E8" s="283">
        <v>18</v>
      </c>
      <c r="F8" s="43">
        <f>SUM(F4:F7)</f>
        <v>8</v>
      </c>
      <c r="G8" s="283">
        <v>4</v>
      </c>
      <c r="H8" s="43">
        <f t="shared" ref="H8:J8" si="1">SUM(H4:H7)</f>
        <v>1</v>
      </c>
      <c r="I8" s="283">
        <v>0</v>
      </c>
      <c r="J8" s="43">
        <f t="shared" si="1"/>
        <v>0</v>
      </c>
      <c r="K8" s="60">
        <f t="shared" si="0"/>
        <v>941</v>
      </c>
      <c r="L8" s="206">
        <f t="shared" si="0"/>
        <v>374</v>
      </c>
    </row>
    <row r="9" spans="1:13" x14ac:dyDescent="0.25">
      <c r="A9" s="207" t="s">
        <v>287</v>
      </c>
      <c r="B9" s="45">
        <v>1</v>
      </c>
      <c r="C9" s="280">
        <v>152</v>
      </c>
      <c r="D9" s="282">
        <v>13</v>
      </c>
      <c r="E9" s="280">
        <v>5</v>
      </c>
      <c r="F9" s="282">
        <v>1</v>
      </c>
      <c r="G9" s="280">
        <v>0</v>
      </c>
      <c r="H9" s="282"/>
      <c r="I9" s="280">
        <v>0</v>
      </c>
      <c r="J9" s="282"/>
      <c r="K9" s="60">
        <f t="shared" si="0"/>
        <v>157</v>
      </c>
      <c r="L9" s="206">
        <f t="shared" si="0"/>
        <v>14</v>
      </c>
    </row>
    <row r="10" spans="1:13" x14ac:dyDescent="0.25">
      <c r="A10" s="164"/>
      <c r="B10" s="45">
        <v>2</v>
      </c>
      <c r="C10" s="280">
        <v>222</v>
      </c>
      <c r="D10" s="282">
        <v>39</v>
      </c>
      <c r="E10" s="280">
        <v>3</v>
      </c>
      <c r="F10" s="282"/>
      <c r="G10" s="280">
        <v>0</v>
      </c>
      <c r="H10" s="282"/>
      <c r="I10" s="280">
        <v>0</v>
      </c>
      <c r="J10" s="282"/>
      <c r="K10" s="60">
        <f t="shared" si="0"/>
        <v>225</v>
      </c>
      <c r="L10" s="206">
        <f t="shared" si="0"/>
        <v>39</v>
      </c>
    </row>
    <row r="11" spans="1:13" x14ac:dyDescent="0.25">
      <c r="A11" s="164"/>
      <c r="B11" s="45" t="s">
        <v>3</v>
      </c>
      <c r="C11" s="280">
        <v>0</v>
      </c>
      <c r="D11" s="282"/>
      <c r="E11" s="280">
        <v>0</v>
      </c>
      <c r="F11" s="282"/>
      <c r="G11" s="280">
        <v>0</v>
      </c>
      <c r="H11" s="282"/>
      <c r="I11" s="280">
        <v>0</v>
      </c>
      <c r="J11" s="282"/>
      <c r="K11" s="60">
        <f t="shared" si="0"/>
        <v>0</v>
      </c>
      <c r="L11" s="206">
        <f t="shared" si="0"/>
        <v>0</v>
      </c>
    </row>
    <row r="12" spans="1:13" x14ac:dyDescent="0.25">
      <c r="A12" s="164"/>
      <c r="B12" s="45">
        <v>3</v>
      </c>
      <c r="C12" s="280">
        <v>24</v>
      </c>
      <c r="D12" s="282">
        <v>7</v>
      </c>
      <c r="E12" s="280">
        <v>0</v>
      </c>
      <c r="F12" s="282"/>
      <c r="G12" s="280">
        <v>4</v>
      </c>
      <c r="H12" s="282">
        <v>1</v>
      </c>
      <c r="I12" s="280">
        <v>1</v>
      </c>
      <c r="J12" s="282"/>
      <c r="K12" s="60">
        <f t="shared" si="0"/>
        <v>29</v>
      </c>
      <c r="L12" s="206">
        <f t="shared" si="0"/>
        <v>8</v>
      </c>
    </row>
    <row r="13" spans="1:13" x14ac:dyDescent="0.25">
      <c r="A13" s="708" t="s">
        <v>288</v>
      </c>
      <c r="B13" s="709"/>
      <c r="C13" s="283">
        <v>398</v>
      </c>
      <c r="D13" s="43">
        <f>SUM(D9:D12)</f>
        <v>59</v>
      </c>
      <c r="E13" s="283">
        <v>8</v>
      </c>
      <c r="F13" s="43">
        <f>SUM(F9:F12)</f>
        <v>1</v>
      </c>
      <c r="G13" s="283">
        <v>4</v>
      </c>
      <c r="H13" s="43">
        <f t="shared" ref="H13:J13" si="2">SUM(H9:H12)</f>
        <v>1</v>
      </c>
      <c r="I13" s="283">
        <v>1</v>
      </c>
      <c r="J13" s="43">
        <f t="shared" si="2"/>
        <v>0</v>
      </c>
      <c r="K13" s="60">
        <f t="shared" si="0"/>
        <v>411</v>
      </c>
      <c r="L13" s="206">
        <f t="shared" si="0"/>
        <v>61</v>
      </c>
    </row>
    <row r="14" spans="1:13" x14ac:dyDescent="0.25">
      <c r="A14" s="207" t="s">
        <v>289</v>
      </c>
      <c r="B14" s="45">
        <v>1</v>
      </c>
      <c r="C14" s="280">
        <v>329</v>
      </c>
      <c r="D14" s="282">
        <v>22</v>
      </c>
      <c r="E14" s="280">
        <v>1</v>
      </c>
      <c r="F14" s="282"/>
      <c r="G14" s="280">
        <v>0</v>
      </c>
      <c r="H14" s="282"/>
      <c r="I14" s="280">
        <v>0</v>
      </c>
      <c r="J14" s="282"/>
      <c r="K14" s="60">
        <f t="shared" si="0"/>
        <v>330</v>
      </c>
      <c r="L14" s="206">
        <f t="shared" si="0"/>
        <v>22</v>
      </c>
    </row>
    <row r="15" spans="1:13" x14ac:dyDescent="0.25">
      <c r="A15" s="164"/>
      <c r="B15" s="45">
        <v>2</v>
      </c>
      <c r="C15" s="280">
        <v>215</v>
      </c>
      <c r="D15" s="282">
        <v>14</v>
      </c>
      <c r="E15" s="280">
        <v>6</v>
      </c>
      <c r="F15" s="282"/>
      <c r="G15" s="280">
        <v>0</v>
      </c>
      <c r="H15" s="282"/>
      <c r="I15" s="280">
        <v>0</v>
      </c>
      <c r="J15" s="282"/>
      <c r="K15" s="60">
        <f t="shared" si="0"/>
        <v>221</v>
      </c>
      <c r="L15" s="206">
        <f t="shared" si="0"/>
        <v>14</v>
      </c>
    </row>
    <row r="16" spans="1:13" x14ac:dyDescent="0.25">
      <c r="A16" s="164"/>
      <c r="B16" s="45" t="s">
        <v>3</v>
      </c>
      <c r="C16" s="280">
        <v>0</v>
      </c>
      <c r="D16" s="282"/>
      <c r="E16" s="280">
        <v>0</v>
      </c>
      <c r="F16" s="282"/>
      <c r="G16" s="280">
        <v>0</v>
      </c>
      <c r="H16" s="282"/>
      <c r="I16" s="280">
        <v>0</v>
      </c>
      <c r="J16" s="282"/>
      <c r="K16" s="60">
        <f t="shared" si="0"/>
        <v>0</v>
      </c>
      <c r="L16" s="206">
        <f t="shared" si="0"/>
        <v>0</v>
      </c>
    </row>
    <row r="17" spans="1:12" x14ac:dyDescent="0.25">
      <c r="A17" s="164"/>
      <c r="B17" s="45">
        <v>3</v>
      </c>
      <c r="C17" s="280">
        <v>25</v>
      </c>
      <c r="D17" s="282">
        <v>1</v>
      </c>
      <c r="E17" s="280">
        <v>1</v>
      </c>
      <c r="F17" s="282"/>
      <c r="G17" s="280">
        <v>13</v>
      </c>
      <c r="H17" s="282">
        <v>2</v>
      </c>
      <c r="I17" s="280">
        <v>3</v>
      </c>
      <c r="J17" s="282">
        <v>1</v>
      </c>
      <c r="K17" s="60">
        <f t="shared" si="0"/>
        <v>42</v>
      </c>
      <c r="L17" s="206">
        <f t="shared" si="0"/>
        <v>4</v>
      </c>
    </row>
    <row r="18" spans="1:12" x14ac:dyDescent="0.25">
      <c r="A18" s="708" t="s">
        <v>290</v>
      </c>
      <c r="B18" s="709"/>
      <c r="C18" s="283">
        <v>569</v>
      </c>
      <c r="D18" s="43">
        <f>SUM(D14:D17)</f>
        <v>37</v>
      </c>
      <c r="E18" s="283">
        <v>8</v>
      </c>
      <c r="F18" s="43">
        <f>SUM(F14:F17)</f>
        <v>0</v>
      </c>
      <c r="G18" s="283">
        <v>13</v>
      </c>
      <c r="H18" s="43">
        <f t="shared" ref="H18" si="3">SUM(H14:H17)</f>
        <v>2</v>
      </c>
      <c r="I18" s="283">
        <v>3</v>
      </c>
      <c r="J18" s="43">
        <f>SUM(J14:J17)</f>
        <v>1</v>
      </c>
      <c r="K18" s="60">
        <f t="shared" si="0"/>
        <v>593</v>
      </c>
      <c r="L18" s="206">
        <f t="shared" si="0"/>
        <v>40</v>
      </c>
    </row>
    <row r="19" spans="1:12" x14ac:dyDescent="0.25">
      <c r="A19" s="207" t="s">
        <v>291</v>
      </c>
      <c r="B19" s="45">
        <v>1</v>
      </c>
      <c r="C19" s="280">
        <v>324</v>
      </c>
      <c r="D19" s="282">
        <v>236</v>
      </c>
      <c r="E19" s="280">
        <v>2</v>
      </c>
      <c r="F19" s="282">
        <v>1</v>
      </c>
      <c r="G19" s="280">
        <v>0</v>
      </c>
      <c r="H19" s="282"/>
      <c r="I19" s="280">
        <v>0</v>
      </c>
      <c r="J19" s="282"/>
      <c r="K19" s="60">
        <f t="shared" si="0"/>
        <v>326</v>
      </c>
      <c r="L19" s="206">
        <f t="shared" si="0"/>
        <v>237</v>
      </c>
    </row>
    <row r="20" spans="1:12" x14ac:dyDescent="0.25">
      <c r="A20" s="164"/>
      <c r="B20" s="45">
        <v>2</v>
      </c>
      <c r="C20" s="280">
        <v>199</v>
      </c>
      <c r="D20" s="282">
        <v>157</v>
      </c>
      <c r="E20" s="280">
        <v>5</v>
      </c>
      <c r="F20" s="282">
        <v>3</v>
      </c>
      <c r="G20" s="280">
        <v>0</v>
      </c>
      <c r="H20" s="282"/>
      <c r="I20" s="280">
        <v>0</v>
      </c>
      <c r="J20" s="282"/>
      <c r="K20" s="60">
        <f t="shared" si="0"/>
        <v>204</v>
      </c>
      <c r="L20" s="206">
        <f t="shared" si="0"/>
        <v>160</v>
      </c>
    </row>
    <row r="21" spans="1:12" x14ac:dyDescent="0.25">
      <c r="A21" s="164"/>
      <c r="B21" s="45" t="s">
        <v>3</v>
      </c>
      <c r="C21" s="280">
        <v>0</v>
      </c>
      <c r="D21" s="282"/>
      <c r="E21" s="280">
        <v>0</v>
      </c>
      <c r="F21" s="282"/>
      <c r="G21" s="280">
        <v>0</v>
      </c>
      <c r="H21" s="282"/>
      <c r="I21" s="280">
        <v>0</v>
      </c>
      <c r="J21" s="282"/>
      <c r="K21" s="60">
        <f t="shared" si="0"/>
        <v>0</v>
      </c>
      <c r="L21" s="206">
        <f t="shared" si="0"/>
        <v>0</v>
      </c>
    </row>
    <row r="22" spans="1:12" x14ac:dyDescent="0.25">
      <c r="A22" s="164"/>
      <c r="B22" s="45">
        <v>3</v>
      </c>
      <c r="C22" s="280">
        <v>45</v>
      </c>
      <c r="D22" s="282">
        <v>29</v>
      </c>
      <c r="E22" s="280">
        <v>0</v>
      </c>
      <c r="F22" s="282"/>
      <c r="G22" s="280">
        <v>3</v>
      </c>
      <c r="H22" s="282">
        <v>2</v>
      </c>
      <c r="I22" s="280">
        <v>1</v>
      </c>
      <c r="J22" s="282"/>
      <c r="K22" s="60">
        <f t="shared" si="0"/>
        <v>49</v>
      </c>
      <c r="L22" s="206">
        <f t="shared" si="0"/>
        <v>31</v>
      </c>
    </row>
    <row r="23" spans="1:12" x14ac:dyDescent="0.25">
      <c r="A23" s="708" t="s">
        <v>292</v>
      </c>
      <c r="B23" s="709"/>
      <c r="C23" s="283">
        <v>568</v>
      </c>
      <c r="D23" s="43">
        <f>SUM(D19:D22)</f>
        <v>422</v>
      </c>
      <c r="E23" s="283">
        <v>7</v>
      </c>
      <c r="F23" s="43">
        <f>SUM(F19:F22)</f>
        <v>4</v>
      </c>
      <c r="G23" s="283">
        <v>3</v>
      </c>
      <c r="H23" s="43">
        <f t="shared" ref="H23:J23" si="4">SUM(H19:H22)</f>
        <v>2</v>
      </c>
      <c r="I23" s="283">
        <v>1</v>
      </c>
      <c r="J23" s="43">
        <f t="shared" si="4"/>
        <v>0</v>
      </c>
      <c r="K23" s="60">
        <f t="shared" si="0"/>
        <v>579</v>
      </c>
      <c r="L23" s="206">
        <f t="shared" si="0"/>
        <v>428</v>
      </c>
    </row>
    <row r="24" spans="1:12" x14ac:dyDescent="0.25">
      <c r="A24" s="207" t="s">
        <v>293</v>
      </c>
      <c r="B24" s="45">
        <v>1</v>
      </c>
      <c r="C24" s="280">
        <v>128</v>
      </c>
      <c r="D24" s="282">
        <v>75</v>
      </c>
      <c r="E24" s="280">
        <v>0</v>
      </c>
      <c r="F24" s="282"/>
      <c r="G24" s="280">
        <v>0</v>
      </c>
      <c r="H24" s="282"/>
      <c r="I24" s="280">
        <v>0</v>
      </c>
      <c r="J24" s="282"/>
      <c r="K24" s="60">
        <f t="shared" si="0"/>
        <v>128</v>
      </c>
      <c r="L24" s="206">
        <f t="shared" si="0"/>
        <v>75</v>
      </c>
    </row>
    <row r="25" spans="1:12" x14ac:dyDescent="0.25">
      <c r="A25" s="164"/>
      <c r="B25" s="45">
        <v>2</v>
      </c>
      <c r="C25" s="280">
        <v>158</v>
      </c>
      <c r="D25" s="282">
        <v>102</v>
      </c>
      <c r="E25" s="280">
        <v>7</v>
      </c>
      <c r="F25" s="282">
        <v>2</v>
      </c>
      <c r="G25" s="280">
        <v>0</v>
      </c>
      <c r="H25" s="282"/>
      <c r="I25" s="280">
        <v>0</v>
      </c>
      <c r="J25" s="282"/>
      <c r="K25" s="60">
        <f t="shared" si="0"/>
        <v>165</v>
      </c>
      <c r="L25" s="206">
        <f t="shared" si="0"/>
        <v>104</v>
      </c>
    </row>
    <row r="26" spans="1:12" x14ac:dyDescent="0.25">
      <c r="A26" s="164"/>
      <c r="B26" s="45" t="s">
        <v>3</v>
      </c>
      <c r="C26" s="280">
        <v>0</v>
      </c>
      <c r="D26" s="282"/>
      <c r="E26" s="280">
        <v>0</v>
      </c>
      <c r="F26" s="282"/>
      <c r="G26" s="280">
        <v>0</v>
      </c>
      <c r="H26" s="282"/>
      <c r="I26" s="280">
        <v>0</v>
      </c>
      <c r="J26" s="282"/>
      <c r="K26" s="60">
        <f t="shared" si="0"/>
        <v>0</v>
      </c>
      <c r="L26" s="206">
        <f t="shared" si="0"/>
        <v>0</v>
      </c>
    </row>
    <row r="27" spans="1:12" x14ac:dyDescent="0.25">
      <c r="A27" s="164"/>
      <c r="B27" s="45">
        <v>3</v>
      </c>
      <c r="C27" s="280">
        <v>14</v>
      </c>
      <c r="D27" s="282">
        <v>10</v>
      </c>
      <c r="E27" s="280">
        <v>1</v>
      </c>
      <c r="F27" s="282">
        <v>1</v>
      </c>
      <c r="G27" s="280">
        <v>5</v>
      </c>
      <c r="H27" s="282">
        <v>2</v>
      </c>
      <c r="I27" s="280">
        <v>1</v>
      </c>
      <c r="J27" s="282"/>
      <c r="K27" s="60">
        <f t="shared" si="0"/>
        <v>21</v>
      </c>
      <c r="L27" s="206">
        <f t="shared" si="0"/>
        <v>13</v>
      </c>
    </row>
    <row r="28" spans="1:12" x14ac:dyDescent="0.25">
      <c r="A28" s="708" t="s">
        <v>294</v>
      </c>
      <c r="B28" s="709"/>
      <c r="C28" s="283">
        <v>300</v>
      </c>
      <c r="D28" s="43">
        <f>SUM(D24:D27)</f>
        <v>187</v>
      </c>
      <c r="E28" s="283">
        <v>8</v>
      </c>
      <c r="F28" s="43">
        <f>SUM(F24:F27)</f>
        <v>3</v>
      </c>
      <c r="G28" s="283">
        <v>5</v>
      </c>
      <c r="H28" s="43">
        <f t="shared" ref="H28:J28" si="5">SUM(H24:H27)</f>
        <v>2</v>
      </c>
      <c r="I28" s="283">
        <v>1</v>
      </c>
      <c r="J28" s="43">
        <f t="shared" si="5"/>
        <v>0</v>
      </c>
      <c r="K28" s="60">
        <f t="shared" si="0"/>
        <v>314</v>
      </c>
      <c r="L28" s="206">
        <f t="shared" si="0"/>
        <v>192</v>
      </c>
    </row>
    <row r="29" spans="1:12" x14ac:dyDescent="0.25">
      <c r="A29" s="207" t="s">
        <v>295</v>
      </c>
      <c r="B29" s="45">
        <v>1</v>
      </c>
      <c r="C29" s="280">
        <v>412</v>
      </c>
      <c r="D29" s="282">
        <v>145</v>
      </c>
      <c r="E29" s="280">
        <v>0</v>
      </c>
      <c r="F29" s="282"/>
      <c r="G29" s="280">
        <v>0</v>
      </c>
      <c r="H29" s="282"/>
      <c r="I29" s="280">
        <v>0</v>
      </c>
      <c r="J29" s="282"/>
      <c r="K29" s="60">
        <f t="shared" si="0"/>
        <v>412</v>
      </c>
      <c r="L29" s="206">
        <f t="shared" si="0"/>
        <v>145</v>
      </c>
    </row>
    <row r="30" spans="1:12" x14ac:dyDescent="0.25">
      <c r="A30" s="205"/>
      <c r="B30" s="45">
        <v>2</v>
      </c>
      <c r="C30" s="280">
        <v>419</v>
      </c>
      <c r="D30" s="282">
        <v>155</v>
      </c>
      <c r="E30" s="280">
        <v>1</v>
      </c>
      <c r="F30" s="282">
        <v>1</v>
      </c>
      <c r="G30" s="280">
        <v>0</v>
      </c>
      <c r="H30" s="282"/>
      <c r="I30" s="280">
        <v>0</v>
      </c>
      <c r="J30" s="282"/>
      <c r="K30" s="60">
        <f t="shared" si="0"/>
        <v>420</v>
      </c>
      <c r="L30" s="206">
        <f t="shared" si="0"/>
        <v>156</v>
      </c>
    </row>
    <row r="31" spans="1:12" x14ac:dyDescent="0.25">
      <c r="A31" s="205"/>
      <c r="B31" s="45" t="s">
        <v>3</v>
      </c>
      <c r="C31" s="280">
        <v>0</v>
      </c>
      <c r="D31" s="282"/>
      <c r="E31" s="280">
        <v>0</v>
      </c>
      <c r="F31" s="282"/>
      <c r="G31" s="280">
        <v>0</v>
      </c>
      <c r="H31" s="282"/>
      <c r="I31" s="280">
        <v>0</v>
      </c>
      <c r="J31" s="282"/>
      <c r="K31" s="60">
        <f t="shared" si="0"/>
        <v>0</v>
      </c>
      <c r="L31" s="206">
        <f t="shared" si="0"/>
        <v>0</v>
      </c>
    </row>
    <row r="32" spans="1:12" x14ac:dyDescent="0.25">
      <c r="A32" s="205"/>
      <c r="B32" s="45">
        <v>3</v>
      </c>
      <c r="C32" s="280">
        <v>1</v>
      </c>
      <c r="D32" s="282"/>
      <c r="E32" s="280">
        <v>0</v>
      </c>
      <c r="F32" s="282"/>
      <c r="G32" s="280">
        <v>6</v>
      </c>
      <c r="H32" s="282">
        <v>3</v>
      </c>
      <c r="I32" s="280">
        <v>1</v>
      </c>
      <c r="J32" s="282"/>
      <c r="K32" s="60">
        <f t="shared" si="0"/>
        <v>8</v>
      </c>
      <c r="L32" s="206">
        <f t="shared" si="0"/>
        <v>3</v>
      </c>
    </row>
    <row r="33" spans="1:12" x14ac:dyDescent="0.25">
      <c r="A33" s="710" t="s">
        <v>296</v>
      </c>
      <c r="B33" s="711"/>
      <c r="C33" s="284">
        <v>832</v>
      </c>
      <c r="D33" s="123">
        <f t="shared" ref="D33:J33" si="6">SUM(D29:D32)</f>
        <v>300</v>
      </c>
      <c r="E33" s="284">
        <v>1</v>
      </c>
      <c r="F33" s="123">
        <f t="shared" si="6"/>
        <v>1</v>
      </c>
      <c r="G33" s="284">
        <v>6</v>
      </c>
      <c r="H33" s="123">
        <f t="shared" si="6"/>
        <v>3</v>
      </c>
      <c r="I33" s="284">
        <v>1</v>
      </c>
      <c r="J33" s="123">
        <f t="shared" si="6"/>
        <v>0</v>
      </c>
      <c r="K33" s="121">
        <f t="shared" si="0"/>
        <v>840</v>
      </c>
      <c r="L33" s="213">
        <f t="shared" si="0"/>
        <v>304</v>
      </c>
    </row>
    <row r="34" spans="1:12" x14ac:dyDescent="0.25">
      <c r="A34" s="207" t="s">
        <v>297</v>
      </c>
      <c r="B34" s="45">
        <v>1</v>
      </c>
      <c r="C34" s="280">
        <v>161</v>
      </c>
      <c r="D34" s="282">
        <v>10</v>
      </c>
      <c r="E34" s="280">
        <v>3</v>
      </c>
      <c r="F34" s="282">
        <v>2</v>
      </c>
      <c r="G34" s="280">
        <v>0</v>
      </c>
      <c r="H34" s="282"/>
      <c r="I34" s="280">
        <v>0</v>
      </c>
      <c r="J34" s="282"/>
      <c r="K34" s="60">
        <f t="shared" si="0"/>
        <v>164</v>
      </c>
      <c r="L34" s="206">
        <f t="shared" si="0"/>
        <v>12</v>
      </c>
    </row>
    <row r="35" spans="1:12" x14ac:dyDescent="0.25">
      <c r="A35" s="164"/>
      <c r="B35" s="45">
        <v>2</v>
      </c>
      <c r="C35" s="280">
        <v>129</v>
      </c>
      <c r="D35" s="282">
        <v>8</v>
      </c>
      <c r="E35" s="280">
        <v>3</v>
      </c>
      <c r="F35" s="282">
        <v>1</v>
      </c>
      <c r="G35" s="280">
        <v>0</v>
      </c>
      <c r="H35" s="282"/>
      <c r="I35" s="280">
        <v>0</v>
      </c>
      <c r="J35" s="282"/>
      <c r="K35" s="60">
        <f t="shared" si="0"/>
        <v>132</v>
      </c>
      <c r="L35" s="206">
        <f t="shared" si="0"/>
        <v>9</v>
      </c>
    </row>
    <row r="36" spans="1:12" x14ac:dyDescent="0.25">
      <c r="A36" s="164"/>
      <c r="B36" s="45" t="s">
        <v>3</v>
      </c>
      <c r="C36" s="280">
        <v>0</v>
      </c>
      <c r="D36" s="282"/>
      <c r="E36" s="280">
        <v>0</v>
      </c>
      <c r="F36" s="282"/>
      <c r="G36" s="280">
        <v>0</v>
      </c>
      <c r="H36" s="282"/>
      <c r="I36" s="280">
        <v>0</v>
      </c>
      <c r="J36" s="282"/>
      <c r="K36" s="60">
        <f t="shared" si="0"/>
        <v>0</v>
      </c>
      <c r="L36" s="206">
        <f t="shared" si="0"/>
        <v>0</v>
      </c>
    </row>
    <row r="37" spans="1:12" x14ac:dyDescent="0.25">
      <c r="A37" s="164"/>
      <c r="B37" s="45">
        <v>3</v>
      </c>
      <c r="C37" s="280">
        <v>8</v>
      </c>
      <c r="D37" s="282"/>
      <c r="E37" s="280">
        <v>0</v>
      </c>
      <c r="F37" s="282"/>
      <c r="G37" s="280">
        <v>1</v>
      </c>
      <c r="H37" s="282"/>
      <c r="I37" s="280">
        <v>0</v>
      </c>
      <c r="J37" s="282"/>
      <c r="K37" s="60">
        <f t="shared" si="0"/>
        <v>9</v>
      </c>
      <c r="L37" s="206">
        <f t="shared" si="0"/>
        <v>0</v>
      </c>
    </row>
    <row r="38" spans="1:12" x14ac:dyDescent="0.25">
      <c r="A38" s="708" t="s">
        <v>298</v>
      </c>
      <c r="B38" s="709"/>
      <c r="C38" s="283">
        <v>298</v>
      </c>
      <c r="D38" s="43">
        <f>SUM(D34:D37)</f>
        <v>18</v>
      </c>
      <c r="E38" s="283">
        <v>6</v>
      </c>
      <c r="F38" s="43">
        <f>SUM(F34:F37)</f>
        <v>3</v>
      </c>
      <c r="G38" s="283">
        <v>1</v>
      </c>
      <c r="H38" s="43">
        <f t="shared" ref="H38" si="7">SUM(H34:H37)</f>
        <v>0</v>
      </c>
      <c r="I38" s="283">
        <v>0</v>
      </c>
      <c r="J38" s="43">
        <f t="shared" ref="J38" si="8">SUM(J34:J37)</f>
        <v>0</v>
      </c>
      <c r="K38" s="60">
        <f t="shared" si="0"/>
        <v>305</v>
      </c>
      <c r="L38" s="206">
        <f t="shared" si="0"/>
        <v>21</v>
      </c>
    </row>
    <row r="39" spans="1:12" x14ac:dyDescent="0.25">
      <c r="A39" s="207" t="s">
        <v>299</v>
      </c>
      <c r="B39" s="45">
        <v>1</v>
      </c>
      <c r="C39" s="280">
        <v>23</v>
      </c>
      <c r="D39" s="282">
        <v>15</v>
      </c>
      <c r="E39" s="280">
        <v>0</v>
      </c>
      <c r="F39" s="282"/>
      <c r="G39" s="280">
        <v>0</v>
      </c>
      <c r="H39" s="282"/>
      <c r="I39" s="280">
        <v>0</v>
      </c>
      <c r="J39" s="282"/>
      <c r="K39" s="60">
        <f t="shared" si="0"/>
        <v>23</v>
      </c>
      <c r="L39" s="206">
        <f t="shared" si="0"/>
        <v>15</v>
      </c>
    </row>
    <row r="40" spans="1:12" x14ac:dyDescent="0.25">
      <c r="A40" s="205"/>
      <c r="B40" s="45">
        <v>2</v>
      </c>
      <c r="C40" s="280">
        <v>28</v>
      </c>
      <c r="D40" s="282">
        <v>19</v>
      </c>
      <c r="E40" s="280">
        <v>0</v>
      </c>
      <c r="F40" s="282"/>
      <c r="G40" s="280">
        <v>0</v>
      </c>
      <c r="H40" s="282"/>
      <c r="I40" s="280">
        <v>0</v>
      </c>
      <c r="J40" s="282"/>
      <c r="K40" s="60">
        <f t="shared" si="0"/>
        <v>28</v>
      </c>
      <c r="L40" s="206">
        <f t="shared" si="0"/>
        <v>19</v>
      </c>
    </row>
    <row r="41" spans="1:12" x14ac:dyDescent="0.25">
      <c r="A41" s="205"/>
      <c r="B41" s="45" t="s">
        <v>3</v>
      </c>
      <c r="C41" s="280">
        <v>0</v>
      </c>
      <c r="D41" s="282"/>
      <c r="E41" s="280">
        <v>0</v>
      </c>
      <c r="F41" s="282"/>
      <c r="G41" s="280">
        <v>0</v>
      </c>
      <c r="H41" s="282"/>
      <c r="I41" s="280">
        <v>0</v>
      </c>
      <c r="J41" s="282"/>
      <c r="K41" s="60">
        <f t="shared" si="0"/>
        <v>0</v>
      </c>
      <c r="L41" s="206">
        <f t="shared" si="0"/>
        <v>0</v>
      </c>
    </row>
    <row r="42" spans="1:12" x14ac:dyDescent="0.25">
      <c r="A42" s="205"/>
      <c r="B42" s="45">
        <v>3</v>
      </c>
      <c r="C42" s="280">
        <v>3</v>
      </c>
      <c r="D42" s="282">
        <v>2</v>
      </c>
      <c r="E42" s="280">
        <v>0</v>
      </c>
      <c r="F42" s="282"/>
      <c r="G42" s="280">
        <v>4</v>
      </c>
      <c r="H42" s="282">
        <v>1</v>
      </c>
      <c r="I42" s="280">
        <v>1</v>
      </c>
      <c r="J42" s="282"/>
      <c r="K42" s="60">
        <f t="shared" si="0"/>
        <v>8</v>
      </c>
      <c r="L42" s="206">
        <f t="shared" si="0"/>
        <v>3</v>
      </c>
    </row>
    <row r="43" spans="1:12" ht="16.5" thickBot="1" x14ac:dyDescent="0.3">
      <c r="A43" s="710" t="s">
        <v>300</v>
      </c>
      <c r="B43" s="711"/>
      <c r="C43" s="123">
        <v>54</v>
      </c>
      <c r="D43" s="123">
        <f t="shared" ref="D43" si="9">SUM(D39:D42)</f>
        <v>36</v>
      </c>
      <c r="E43" s="284">
        <v>0</v>
      </c>
      <c r="F43" s="123">
        <f t="shared" ref="F43" si="10">SUM(F39:F42)</f>
        <v>0</v>
      </c>
      <c r="G43" s="284">
        <v>4</v>
      </c>
      <c r="H43" s="123">
        <f t="shared" ref="H43" si="11">SUM(H39:H42)</f>
        <v>1</v>
      </c>
      <c r="I43" s="284">
        <v>1</v>
      </c>
      <c r="J43" s="123">
        <f t="shared" ref="J43" si="12">SUM(J39:J42)</f>
        <v>0</v>
      </c>
      <c r="K43" s="121">
        <f t="shared" si="0"/>
        <v>59</v>
      </c>
      <c r="L43" s="213">
        <f t="shared" si="0"/>
        <v>37</v>
      </c>
    </row>
    <row r="44" spans="1:12" x14ac:dyDescent="0.25">
      <c r="A44" s="278" t="s">
        <v>161</v>
      </c>
      <c r="B44" s="214">
        <v>1</v>
      </c>
      <c r="C44" s="179">
        <f>+C4+C9+C14+C19+C24+C29+C34+C39</f>
        <v>1951</v>
      </c>
      <c r="D44" s="179">
        <f t="shared" ref="D44:J48" si="13">+D4+D9+D14+D19+D24+D29+D34+D39</f>
        <v>689</v>
      </c>
      <c r="E44" s="179">
        <f t="shared" si="13"/>
        <v>20</v>
      </c>
      <c r="F44" s="179">
        <f t="shared" si="13"/>
        <v>8</v>
      </c>
      <c r="G44" s="179">
        <f t="shared" si="13"/>
        <v>0</v>
      </c>
      <c r="H44" s="179">
        <f t="shared" si="13"/>
        <v>0</v>
      </c>
      <c r="I44" s="179">
        <f t="shared" si="13"/>
        <v>0</v>
      </c>
      <c r="J44" s="179">
        <f t="shared" si="13"/>
        <v>0</v>
      </c>
      <c r="K44" s="215">
        <f t="shared" ref="K44:L48" si="14">+C44+E44+G44+I44</f>
        <v>1971</v>
      </c>
      <c r="L44" s="180">
        <f t="shared" si="14"/>
        <v>697</v>
      </c>
    </row>
    <row r="45" spans="1:12" x14ac:dyDescent="0.25">
      <c r="A45" s="279"/>
      <c r="B45" s="115">
        <v>2</v>
      </c>
      <c r="C45" s="43">
        <f>+C5+C10+C15+C20+C25+C30+C35+C40</f>
        <v>1828</v>
      </c>
      <c r="D45" s="43">
        <f t="shared" si="13"/>
        <v>670</v>
      </c>
      <c r="E45" s="43">
        <f t="shared" si="13"/>
        <v>34</v>
      </c>
      <c r="F45" s="43">
        <f t="shared" si="13"/>
        <v>11</v>
      </c>
      <c r="G45" s="43">
        <f t="shared" si="13"/>
        <v>0</v>
      </c>
      <c r="H45" s="43">
        <f t="shared" si="13"/>
        <v>0</v>
      </c>
      <c r="I45" s="43">
        <f t="shared" si="13"/>
        <v>0</v>
      </c>
      <c r="J45" s="43">
        <f t="shared" si="13"/>
        <v>0</v>
      </c>
      <c r="K45" s="60">
        <f t="shared" si="14"/>
        <v>1862</v>
      </c>
      <c r="L45" s="206">
        <f t="shared" si="14"/>
        <v>681</v>
      </c>
    </row>
    <row r="46" spans="1:12" x14ac:dyDescent="0.25">
      <c r="A46" s="279"/>
      <c r="B46" s="115" t="s">
        <v>3</v>
      </c>
      <c r="C46" s="43">
        <f>+C6+C11+C16+C21+C26+C31+C36+C41</f>
        <v>0</v>
      </c>
      <c r="D46" s="43">
        <f t="shared" si="13"/>
        <v>0</v>
      </c>
      <c r="E46" s="43">
        <f t="shared" si="13"/>
        <v>0</v>
      </c>
      <c r="F46" s="43">
        <f t="shared" si="13"/>
        <v>0</v>
      </c>
      <c r="G46" s="43">
        <f t="shared" si="13"/>
        <v>0</v>
      </c>
      <c r="H46" s="43">
        <f t="shared" si="13"/>
        <v>0</v>
      </c>
      <c r="I46" s="43">
        <f t="shared" si="13"/>
        <v>0</v>
      </c>
      <c r="J46" s="43">
        <f t="shared" si="13"/>
        <v>0</v>
      </c>
      <c r="K46" s="60">
        <f t="shared" si="14"/>
        <v>0</v>
      </c>
      <c r="L46" s="206">
        <f t="shared" si="14"/>
        <v>0</v>
      </c>
    </row>
    <row r="47" spans="1:12" ht="16.5" thickBot="1" x14ac:dyDescent="0.3">
      <c r="A47" s="216"/>
      <c r="B47" s="122">
        <v>3</v>
      </c>
      <c r="C47" s="123">
        <f>+C7+C12+C17+C22+C27+C32+C37+C42</f>
        <v>159</v>
      </c>
      <c r="D47" s="123">
        <f t="shared" si="13"/>
        <v>65</v>
      </c>
      <c r="E47" s="123">
        <f t="shared" si="13"/>
        <v>2</v>
      </c>
      <c r="F47" s="123">
        <f t="shared" si="13"/>
        <v>1</v>
      </c>
      <c r="G47" s="123">
        <f t="shared" si="13"/>
        <v>40</v>
      </c>
      <c r="H47" s="123">
        <f t="shared" si="13"/>
        <v>12</v>
      </c>
      <c r="I47" s="123">
        <f t="shared" si="13"/>
        <v>8</v>
      </c>
      <c r="J47" s="123">
        <f t="shared" si="13"/>
        <v>1</v>
      </c>
      <c r="K47" s="121">
        <f t="shared" si="14"/>
        <v>209</v>
      </c>
      <c r="L47" s="213">
        <f t="shared" si="14"/>
        <v>79</v>
      </c>
    </row>
    <row r="48" spans="1:12" ht="16.5" thickBot="1" x14ac:dyDescent="0.3">
      <c r="A48" s="712" t="s">
        <v>160</v>
      </c>
      <c r="B48" s="713"/>
      <c r="C48" s="175">
        <f>+C8+C13+C18+C23+C28+C33+C38+C43</f>
        <v>3938</v>
      </c>
      <c r="D48" s="175">
        <f t="shared" si="13"/>
        <v>1424</v>
      </c>
      <c r="E48" s="175">
        <f t="shared" si="13"/>
        <v>56</v>
      </c>
      <c r="F48" s="175">
        <f t="shared" si="13"/>
        <v>20</v>
      </c>
      <c r="G48" s="175">
        <f t="shared" si="13"/>
        <v>40</v>
      </c>
      <c r="H48" s="175">
        <f t="shared" si="13"/>
        <v>12</v>
      </c>
      <c r="I48" s="175">
        <f t="shared" si="13"/>
        <v>8</v>
      </c>
      <c r="J48" s="175">
        <f t="shared" si="13"/>
        <v>1</v>
      </c>
      <c r="K48" s="217">
        <f t="shared" si="14"/>
        <v>4042</v>
      </c>
      <c r="L48" s="176">
        <f t="shared" si="14"/>
        <v>1457</v>
      </c>
    </row>
    <row r="49" spans="1:1" x14ac:dyDescent="0.25">
      <c r="A49" s="18"/>
    </row>
    <row r="50" spans="1:1" x14ac:dyDescent="0.25">
      <c r="A50" t="s">
        <v>57</v>
      </c>
    </row>
  </sheetData>
  <mergeCells count="15">
    <mergeCell ref="A1:L1"/>
    <mergeCell ref="A2:A3"/>
    <mergeCell ref="B2:B3"/>
    <mergeCell ref="C2:F2"/>
    <mergeCell ref="G2:J2"/>
    <mergeCell ref="K2:L2"/>
    <mergeCell ref="A38:B38"/>
    <mergeCell ref="A43:B43"/>
    <mergeCell ref="A48:B48"/>
    <mergeCell ref="A8:B8"/>
    <mergeCell ref="A13:B13"/>
    <mergeCell ref="A18:B18"/>
    <mergeCell ref="A23:B23"/>
    <mergeCell ref="A28:B28"/>
    <mergeCell ref="A33:B33"/>
  </mergeCells>
  <pageMargins left="0.75" right="0.75" top="1" bottom="1" header="0.4921259845" footer="0.4921259845"/>
  <pageSetup paperSize="9" scale="86" fitToWidth="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94"/>
  <sheetViews>
    <sheetView zoomScaleNormal="100" zoomScaleSheetLayoutView="100" workbookViewId="0">
      <pane xSplit="1" ySplit="3" topLeftCell="B31" activePane="bottomRight" state="frozen"/>
      <selection pane="topRight" activeCell="B1" sqref="B1"/>
      <selection pane="bottomLeft" activeCell="A4" sqref="A4"/>
      <selection pane="bottomRight" activeCell="P39" sqref="P39"/>
    </sheetView>
  </sheetViews>
  <sheetFormatPr defaultRowHeight="15.75" x14ac:dyDescent="0.25"/>
  <cols>
    <col min="1" max="1" width="27.625" customWidth="1"/>
    <col min="2" max="3" width="10.625" customWidth="1"/>
    <col min="4" max="4" width="9.5" customWidth="1"/>
    <col min="5" max="6" width="9.75" customWidth="1"/>
    <col min="7" max="10" width="11.125" customWidth="1"/>
  </cols>
  <sheetData>
    <row r="1" spans="1:11" ht="46.5" customHeight="1" x14ac:dyDescent="0.3">
      <c r="A1" s="721" t="s">
        <v>255</v>
      </c>
      <c r="B1" s="721"/>
      <c r="C1" s="721"/>
      <c r="D1" s="721"/>
      <c r="E1" s="721"/>
      <c r="F1" s="721"/>
      <c r="G1" s="721"/>
      <c r="H1" s="721"/>
      <c r="I1" s="721"/>
      <c r="J1" s="721"/>
    </row>
    <row r="2" spans="1:11" ht="16.5" thickBot="1" x14ac:dyDescent="0.3">
      <c r="A2" s="722" t="s">
        <v>54</v>
      </c>
      <c r="B2" s="722"/>
      <c r="C2" s="722"/>
      <c r="D2" s="722"/>
      <c r="E2" s="722"/>
      <c r="F2" s="722"/>
      <c r="G2" s="722"/>
      <c r="H2" s="722"/>
      <c r="I2" s="722"/>
      <c r="J2" s="722"/>
      <c r="K2" s="17"/>
    </row>
    <row r="3" spans="1:11" ht="30.75" thickBot="1" x14ac:dyDescent="0.3">
      <c r="A3" s="64" t="s">
        <v>68</v>
      </c>
      <c r="B3" s="71" t="s">
        <v>59</v>
      </c>
      <c r="C3" s="71" t="s">
        <v>60</v>
      </c>
      <c r="D3" s="72" t="s">
        <v>61</v>
      </c>
      <c r="E3" s="72" t="s">
        <v>62</v>
      </c>
      <c r="F3" s="72" t="s">
        <v>63</v>
      </c>
      <c r="G3" s="73" t="s">
        <v>64</v>
      </c>
      <c r="H3" s="73" t="s">
        <v>65</v>
      </c>
      <c r="I3" s="73" t="s">
        <v>66</v>
      </c>
      <c r="J3" s="74" t="s">
        <v>67</v>
      </c>
    </row>
    <row r="4" spans="1:11" ht="30" x14ac:dyDescent="0.25">
      <c r="A4" s="69" t="s">
        <v>20</v>
      </c>
      <c r="B4" s="70"/>
      <c r="C4" s="70"/>
      <c r="D4" s="70"/>
      <c r="E4" s="70"/>
      <c r="F4" s="70"/>
      <c r="G4" s="117">
        <f>IFERROR(C4/B4,0)</f>
        <v>0</v>
      </c>
      <c r="H4" s="117">
        <f>IFERROR(E4/D4,0)</f>
        <v>0</v>
      </c>
      <c r="I4" s="117">
        <f>IFERROR(F4/E4,0)</f>
        <v>0</v>
      </c>
      <c r="J4" s="117">
        <f>IFERROR(F4/B4,0)</f>
        <v>0</v>
      </c>
    </row>
    <row r="5" spans="1:11" x14ac:dyDescent="0.25">
      <c r="A5" s="29" t="s">
        <v>21</v>
      </c>
      <c r="B5" s="30"/>
      <c r="C5" s="30"/>
      <c r="D5" s="30"/>
      <c r="E5" s="30"/>
      <c r="F5" s="30"/>
      <c r="G5" s="118">
        <f>IFERROR(C5/B5,0)</f>
        <v>0</v>
      </c>
      <c r="H5" s="118">
        <f t="shared" ref="H5:I27" si="0">IFERROR(E5/D5,0)</f>
        <v>0</v>
      </c>
      <c r="I5" s="118">
        <f t="shared" si="0"/>
        <v>0</v>
      </c>
      <c r="J5" s="118">
        <f t="shared" ref="J5:J27" si="1">IFERROR(F5/B5,0)</f>
        <v>0</v>
      </c>
    </row>
    <row r="6" spans="1:11" x14ac:dyDescent="0.25">
      <c r="A6" s="29" t="s">
        <v>22</v>
      </c>
      <c r="B6" s="30">
        <v>60</v>
      </c>
      <c r="C6" s="30">
        <v>128</v>
      </c>
      <c r="D6" s="30">
        <v>122</v>
      </c>
      <c r="E6" s="30">
        <v>46</v>
      </c>
      <c r="F6" s="30">
        <v>33</v>
      </c>
      <c r="G6" s="118">
        <f t="shared" ref="G6:G31" si="2">IFERROR(C6/B6,0)</f>
        <v>2.1333333333333333</v>
      </c>
      <c r="H6" s="118">
        <f t="shared" si="0"/>
        <v>0.37704918032786883</v>
      </c>
      <c r="I6" s="118">
        <f t="shared" si="0"/>
        <v>0.71739130434782605</v>
      </c>
      <c r="J6" s="118">
        <f t="shared" si="1"/>
        <v>0.55000000000000004</v>
      </c>
    </row>
    <row r="7" spans="1:11" x14ac:dyDescent="0.25">
      <c r="A7" s="29" t="s">
        <v>23</v>
      </c>
      <c r="B7" s="30"/>
      <c r="C7" s="30"/>
      <c r="D7" s="30"/>
      <c r="E7" s="30"/>
      <c r="F7" s="30"/>
      <c r="G7" s="118">
        <f t="shared" si="2"/>
        <v>0</v>
      </c>
      <c r="H7" s="118">
        <f t="shared" si="0"/>
        <v>0</v>
      </c>
      <c r="I7" s="118">
        <f t="shared" si="0"/>
        <v>0</v>
      </c>
      <c r="J7" s="118">
        <f t="shared" si="1"/>
        <v>0</v>
      </c>
    </row>
    <row r="8" spans="1:11" x14ac:dyDescent="0.25">
      <c r="A8" s="29" t="s">
        <v>24</v>
      </c>
      <c r="B8" s="30"/>
      <c r="C8" s="30"/>
      <c r="D8" s="30"/>
      <c r="E8" s="30"/>
      <c r="F8" s="30"/>
      <c r="G8" s="118">
        <f t="shared" si="2"/>
        <v>0</v>
      </c>
      <c r="H8" s="118">
        <f t="shared" si="0"/>
        <v>0</v>
      </c>
      <c r="I8" s="118">
        <f t="shared" si="0"/>
        <v>0</v>
      </c>
      <c r="J8" s="118">
        <f t="shared" si="1"/>
        <v>0</v>
      </c>
    </row>
    <row r="9" spans="1:11" x14ac:dyDescent="0.25">
      <c r="A9" s="29" t="s">
        <v>25</v>
      </c>
      <c r="B9" s="30">
        <v>70</v>
      </c>
      <c r="C9" s="30">
        <v>30</v>
      </c>
      <c r="D9" s="30">
        <v>10</v>
      </c>
      <c r="E9" s="30">
        <v>18</v>
      </c>
      <c r="F9" s="30">
        <v>15</v>
      </c>
      <c r="G9" s="118">
        <f t="shared" si="2"/>
        <v>0.42857142857142855</v>
      </c>
      <c r="H9" s="118">
        <f t="shared" si="0"/>
        <v>1.8</v>
      </c>
      <c r="I9" s="118">
        <f t="shared" si="0"/>
        <v>0.83333333333333337</v>
      </c>
      <c r="J9" s="118">
        <f t="shared" si="1"/>
        <v>0.21428571428571427</v>
      </c>
    </row>
    <row r="10" spans="1:11" x14ac:dyDescent="0.25">
      <c r="A10" s="29" t="s">
        <v>26</v>
      </c>
      <c r="B10" s="30"/>
      <c r="C10" s="30"/>
      <c r="D10" s="30"/>
      <c r="E10" s="30"/>
      <c r="F10" s="30"/>
      <c r="G10" s="118">
        <f t="shared" si="2"/>
        <v>0</v>
      </c>
      <c r="H10" s="118">
        <f t="shared" si="0"/>
        <v>0</v>
      </c>
      <c r="I10" s="118">
        <f t="shared" si="0"/>
        <v>0</v>
      </c>
      <c r="J10" s="118">
        <f t="shared" si="1"/>
        <v>0</v>
      </c>
    </row>
    <row r="11" spans="1:11" x14ac:dyDescent="0.25">
      <c r="A11" s="29" t="s">
        <v>27</v>
      </c>
      <c r="B11" s="30">
        <v>170</v>
      </c>
      <c r="C11" s="30">
        <v>208</v>
      </c>
      <c r="D11" s="30">
        <v>25.5</v>
      </c>
      <c r="E11" s="30">
        <v>182.5</v>
      </c>
      <c r="F11" s="30">
        <v>89</v>
      </c>
      <c r="G11" s="118">
        <f t="shared" si="2"/>
        <v>1.223529411764706</v>
      </c>
      <c r="H11" s="118">
        <f t="shared" si="0"/>
        <v>7.1568627450980395</v>
      </c>
      <c r="I11" s="118">
        <f t="shared" si="0"/>
        <v>0.48767123287671232</v>
      </c>
      <c r="J11" s="118">
        <f t="shared" si="1"/>
        <v>0.52352941176470591</v>
      </c>
    </row>
    <row r="12" spans="1:11" x14ac:dyDescent="0.25">
      <c r="A12" s="29" t="s">
        <v>28</v>
      </c>
      <c r="B12" s="31"/>
      <c r="C12" s="31"/>
      <c r="D12" s="31"/>
      <c r="E12" s="31"/>
      <c r="F12" s="31"/>
      <c r="G12" s="118">
        <f t="shared" si="2"/>
        <v>0</v>
      </c>
      <c r="H12" s="118">
        <f t="shared" si="0"/>
        <v>0</v>
      </c>
      <c r="I12" s="118">
        <f t="shared" si="0"/>
        <v>0</v>
      </c>
      <c r="J12" s="118">
        <f t="shared" si="1"/>
        <v>0</v>
      </c>
    </row>
    <row r="13" spans="1:11" x14ac:dyDescent="0.25">
      <c r="A13" s="29" t="s">
        <v>29</v>
      </c>
      <c r="B13" s="32"/>
      <c r="C13" s="32"/>
      <c r="D13" s="31"/>
      <c r="E13" s="31"/>
      <c r="F13" s="31"/>
      <c r="G13" s="118">
        <f t="shared" si="2"/>
        <v>0</v>
      </c>
      <c r="H13" s="118">
        <f t="shared" si="0"/>
        <v>0</v>
      </c>
      <c r="I13" s="118">
        <f t="shared" si="0"/>
        <v>0</v>
      </c>
      <c r="J13" s="118">
        <f t="shared" si="1"/>
        <v>0</v>
      </c>
    </row>
    <row r="14" spans="1:11" x14ac:dyDescent="0.25">
      <c r="A14" s="29" t="s">
        <v>30</v>
      </c>
      <c r="B14" s="30">
        <v>1050</v>
      </c>
      <c r="C14" s="30">
        <v>871.5</v>
      </c>
      <c r="D14" s="30">
        <v>412</v>
      </c>
      <c r="E14" s="30">
        <v>677</v>
      </c>
      <c r="F14" s="30">
        <v>462</v>
      </c>
      <c r="G14" s="118">
        <f t="shared" si="2"/>
        <v>0.83</v>
      </c>
      <c r="H14" s="118">
        <f t="shared" si="0"/>
        <v>1.6432038834951457</v>
      </c>
      <c r="I14" s="118">
        <f t="shared" si="0"/>
        <v>0.68242245199409157</v>
      </c>
      <c r="J14" s="118">
        <f t="shared" si="1"/>
        <v>0.44</v>
      </c>
    </row>
    <row r="15" spans="1:11" ht="30" x14ac:dyDescent="0.25">
      <c r="A15" s="29" t="s">
        <v>31</v>
      </c>
      <c r="B15" s="30">
        <v>1890</v>
      </c>
      <c r="C15" s="30">
        <v>3127.5</v>
      </c>
      <c r="D15" s="30">
        <v>300</v>
      </c>
      <c r="E15" s="30">
        <v>2829</v>
      </c>
      <c r="F15" s="30">
        <v>1733</v>
      </c>
      <c r="G15" s="118">
        <f t="shared" si="2"/>
        <v>1.6547619047619047</v>
      </c>
      <c r="H15" s="118">
        <f t="shared" si="0"/>
        <v>9.43</v>
      </c>
      <c r="I15" s="118">
        <f t="shared" si="0"/>
        <v>0.61258395192647574</v>
      </c>
      <c r="J15" s="118">
        <f t="shared" si="1"/>
        <v>0.91693121693121693</v>
      </c>
    </row>
    <row r="16" spans="1:11" x14ac:dyDescent="0.25">
      <c r="A16" s="29" t="s">
        <v>32</v>
      </c>
      <c r="B16" s="30">
        <v>25</v>
      </c>
      <c r="C16" s="30">
        <v>19</v>
      </c>
      <c r="D16" s="30">
        <v>19</v>
      </c>
      <c r="E16" s="30">
        <v>18</v>
      </c>
      <c r="F16" s="30">
        <v>6</v>
      </c>
      <c r="G16" s="118">
        <f t="shared" si="2"/>
        <v>0.76</v>
      </c>
      <c r="H16" s="118">
        <f t="shared" si="0"/>
        <v>0.94736842105263153</v>
      </c>
      <c r="I16" s="118">
        <f t="shared" si="0"/>
        <v>0.33333333333333331</v>
      </c>
      <c r="J16" s="118">
        <f t="shared" si="1"/>
        <v>0.24</v>
      </c>
    </row>
    <row r="17" spans="1:10" x14ac:dyDescent="0.25">
      <c r="A17" s="29" t="s">
        <v>33</v>
      </c>
      <c r="B17" s="30"/>
      <c r="C17" s="30"/>
      <c r="D17" s="30"/>
      <c r="E17" s="30"/>
      <c r="F17" s="30"/>
      <c r="G17" s="118">
        <f t="shared" si="2"/>
        <v>0</v>
      </c>
      <c r="H17" s="118">
        <f t="shared" si="0"/>
        <v>0</v>
      </c>
      <c r="I17" s="118">
        <f t="shared" si="0"/>
        <v>0</v>
      </c>
      <c r="J17" s="118">
        <f t="shared" si="1"/>
        <v>0</v>
      </c>
    </row>
    <row r="18" spans="1:10" x14ac:dyDescent="0.25">
      <c r="A18" s="29" t="s">
        <v>34</v>
      </c>
      <c r="B18" s="30"/>
      <c r="C18" s="30"/>
      <c r="D18" s="30"/>
      <c r="E18" s="30"/>
      <c r="F18" s="30"/>
      <c r="G18" s="118">
        <f t="shared" si="2"/>
        <v>0</v>
      </c>
      <c r="H18" s="118">
        <f t="shared" si="0"/>
        <v>0</v>
      </c>
      <c r="I18" s="118">
        <f t="shared" si="0"/>
        <v>0</v>
      </c>
      <c r="J18" s="118">
        <f t="shared" si="1"/>
        <v>0</v>
      </c>
    </row>
    <row r="19" spans="1:10" x14ac:dyDescent="0.25">
      <c r="A19" s="29" t="s">
        <v>35</v>
      </c>
      <c r="B19" s="30">
        <v>70</v>
      </c>
      <c r="C19" s="30">
        <v>33.5</v>
      </c>
      <c r="D19" s="30">
        <v>7.5</v>
      </c>
      <c r="E19" s="30">
        <v>26</v>
      </c>
      <c r="F19" s="30">
        <v>19</v>
      </c>
      <c r="G19" s="118">
        <f t="shared" si="2"/>
        <v>0.47857142857142859</v>
      </c>
      <c r="H19" s="118">
        <f t="shared" si="0"/>
        <v>3.4666666666666668</v>
      </c>
      <c r="I19" s="118">
        <f t="shared" si="0"/>
        <v>0.73076923076923073</v>
      </c>
      <c r="J19" s="118">
        <f t="shared" si="1"/>
        <v>0.27142857142857141</v>
      </c>
    </row>
    <row r="20" spans="1:10" x14ac:dyDescent="0.25">
      <c r="A20" s="29" t="s">
        <v>36</v>
      </c>
      <c r="B20" s="30"/>
      <c r="C20" s="30"/>
      <c r="D20" s="30"/>
      <c r="E20" s="30"/>
      <c r="F20" s="30"/>
      <c r="G20" s="118">
        <f t="shared" si="2"/>
        <v>0</v>
      </c>
      <c r="H20" s="118">
        <f t="shared" si="0"/>
        <v>0</v>
      </c>
      <c r="I20" s="118">
        <f t="shared" si="0"/>
        <v>0</v>
      </c>
      <c r="J20" s="118">
        <f t="shared" si="1"/>
        <v>0</v>
      </c>
    </row>
    <row r="21" spans="1:10" x14ac:dyDescent="0.25">
      <c r="A21" s="29" t="s">
        <v>37</v>
      </c>
      <c r="B21" s="30"/>
      <c r="C21" s="30"/>
      <c r="D21" s="30"/>
      <c r="E21" s="30"/>
      <c r="F21" s="30"/>
      <c r="G21" s="118">
        <f t="shared" si="2"/>
        <v>0</v>
      </c>
      <c r="H21" s="118">
        <f t="shared" si="0"/>
        <v>0</v>
      </c>
      <c r="I21" s="118">
        <f t="shared" si="0"/>
        <v>0</v>
      </c>
      <c r="J21" s="118">
        <f t="shared" si="1"/>
        <v>0</v>
      </c>
    </row>
    <row r="22" spans="1:10" x14ac:dyDescent="0.25">
      <c r="A22" s="29" t="s">
        <v>38</v>
      </c>
      <c r="B22" s="30"/>
      <c r="C22" s="30"/>
      <c r="D22" s="30"/>
      <c r="E22" s="30"/>
      <c r="F22" s="30"/>
      <c r="G22" s="118">
        <f t="shared" si="2"/>
        <v>0</v>
      </c>
      <c r="H22" s="118">
        <f t="shared" si="0"/>
        <v>0</v>
      </c>
      <c r="I22" s="118">
        <f t="shared" si="0"/>
        <v>0</v>
      </c>
      <c r="J22" s="118">
        <f t="shared" si="1"/>
        <v>0</v>
      </c>
    </row>
    <row r="23" spans="1:10" x14ac:dyDescent="0.25">
      <c r="A23" s="29" t="s">
        <v>39</v>
      </c>
      <c r="B23" s="30"/>
      <c r="C23" s="30"/>
      <c r="D23" s="30"/>
      <c r="E23" s="30"/>
      <c r="F23" s="30"/>
      <c r="G23" s="118">
        <f t="shared" si="2"/>
        <v>0</v>
      </c>
      <c r="H23" s="118">
        <f t="shared" si="0"/>
        <v>0</v>
      </c>
      <c r="I23" s="118">
        <f t="shared" si="0"/>
        <v>0</v>
      </c>
      <c r="J23" s="118">
        <f t="shared" si="1"/>
        <v>0</v>
      </c>
    </row>
    <row r="24" spans="1:10" x14ac:dyDescent="0.25">
      <c r="A24" s="29" t="s">
        <v>40</v>
      </c>
      <c r="B24" s="30"/>
      <c r="C24" s="30"/>
      <c r="D24" s="30"/>
      <c r="E24" s="30"/>
      <c r="F24" s="30"/>
      <c r="G24" s="118">
        <f t="shared" si="2"/>
        <v>0</v>
      </c>
      <c r="H24" s="118">
        <f t="shared" si="0"/>
        <v>0</v>
      </c>
      <c r="I24" s="118">
        <f t="shared" si="0"/>
        <v>0</v>
      </c>
      <c r="J24" s="118">
        <f t="shared" si="1"/>
        <v>0</v>
      </c>
    </row>
    <row r="25" spans="1:10" x14ac:dyDescent="0.25">
      <c r="A25" s="29" t="s">
        <v>41</v>
      </c>
      <c r="B25" s="30"/>
      <c r="C25" s="30"/>
      <c r="D25" s="30"/>
      <c r="E25" s="30"/>
      <c r="F25" s="30"/>
      <c r="G25" s="118">
        <f t="shared" si="2"/>
        <v>0</v>
      </c>
      <c r="H25" s="118">
        <f t="shared" si="0"/>
        <v>0</v>
      </c>
      <c r="I25" s="118">
        <f t="shared" si="0"/>
        <v>0</v>
      </c>
      <c r="J25" s="118">
        <f t="shared" si="1"/>
        <v>0</v>
      </c>
    </row>
    <row r="26" spans="1:10" x14ac:dyDescent="0.25">
      <c r="A26" s="29" t="s">
        <v>42</v>
      </c>
      <c r="B26" s="30">
        <v>60</v>
      </c>
      <c r="C26" s="30">
        <v>96</v>
      </c>
      <c r="D26" s="30">
        <v>8</v>
      </c>
      <c r="E26" s="30">
        <v>88</v>
      </c>
      <c r="F26" s="30">
        <v>66</v>
      </c>
      <c r="G26" s="118">
        <f t="shared" si="2"/>
        <v>1.6</v>
      </c>
      <c r="H26" s="118">
        <f t="shared" si="0"/>
        <v>11</v>
      </c>
      <c r="I26" s="118">
        <f t="shared" si="0"/>
        <v>0.75</v>
      </c>
      <c r="J26" s="118">
        <f t="shared" si="1"/>
        <v>1.1000000000000001</v>
      </c>
    </row>
    <row r="27" spans="1:10" x14ac:dyDescent="0.25">
      <c r="A27" s="29" t="s">
        <v>43</v>
      </c>
      <c r="B27" s="30"/>
      <c r="C27" s="30"/>
      <c r="D27" s="30"/>
      <c r="E27" s="30"/>
      <c r="F27" s="30"/>
      <c r="G27" s="118">
        <f t="shared" si="2"/>
        <v>0</v>
      </c>
      <c r="H27" s="118">
        <f t="shared" si="0"/>
        <v>0</v>
      </c>
      <c r="I27" s="118">
        <f t="shared" si="0"/>
        <v>0</v>
      </c>
      <c r="J27" s="118">
        <f t="shared" si="1"/>
        <v>0</v>
      </c>
    </row>
    <row r="28" spans="1:10" x14ac:dyDescent="0.25">
      <c r="A28" s="29" t="s">
        <v>44</v>
      </c>
      <c r="B28" s="30"/>
      <c r="C28" s="30"/>
      <c r="D28" s="30"/>
      <c r="E28" s="30"/>
      <c r="F28" s="30"/>
      <c r="G28" s="118">
        <f t="shared" si="2"/>
        <v>0</v>
      </c>
      <c r="H28" s="118">
        <f t="shared" ref="H28:I31" si="3">IFERROR(E28/D28,0)</f>
        <v>0</v>
      </c>
      <c r="I28" s="118">
        <f t="shared" si="3"/>
        <v>0</v>
      </c>
      <c r="J28" s="118">
        <f>IFERROR(F28/B28,0)</f>
        <v>0</v>
      </c>
    </row>
    <row r="29" spans="1:10" x14ac:dyDescent="0.25">
      <c r="A29" s="29" t="s">
        <v>45</v>
      </c>
      <c r="B29" s="30">
        <v>40</v>
      </c>
      <c r="C29" s="30">
        <v>45</v>
      </c>
      <c r="D29" s="30">
        <v>9</v>
      </c>
      <c r="E29" s="30">
        <v>36</v>
      </c>
      <c r="F29" s="30">
        <v>27</v>
      </c>
      <c r="G29" s="118">
        <f t="shared" si="2"/>
        <v>1.125</v>
      </c>
      <c r="H29" s="118">
        <f t="shared" si="3"/>
        <v>4</v>
      </c>
      <c r="I29" s="118">
        <f t="shared" si="3"/>
        <v>0.75</v>
      </c>
      <c r="J29" s="118">
        <f>IFERROR(F29/B29,0)</f>
        <v>0.67500000000000004</v>
      </c>
    </row>
    <row r="30" spans="1:10" ht="30" x14ac:dyDescent="0.25">
      <c r="A30" s="32" t="s">
        <v>46</v>
      </c>
      <c r="B30" s="325">
        <v>1200</v>
      </c>
      <c r="C30" s="325">
        <v>1845.5</v>
      </c>
      <c r="D30" s="325">
        <v>404</v>
      </c>
      <c r="E30" s="325">
        <v>1437.5</v>
      </c>
      <c r="F30" s="325">
        <v>755</v>
      </c>
      <c r="G30" s="118">
        <f t="shared" si="2"/>
        <v>1.5379166666666666</v>
      </c>
      <c r="H30" s="118">
        <f t="shared" si="3"/>
        <v>3.5581683168316833</v>
      </c>
      <c r="I30" s="118">
        <f t="shared" si="3"/>
        <v>0.52521739130434786</v>
      </c>
      <c r="J30" s="118">
        <f>IFERROR(F30/B30,0)</f>
        <v>0.62916666666666665</v>
      </c>
    </row>
    <row r="31" spans="1:10" x14ac:dyDescent="0.25">
      <c r="A31" s="116" t="s">
        <v>56</v>
      </c>
      <c r="B31" s="42">
        <f>+SUM(B4:B30)</f>
        <v>4635</v>
      </c>
      <c r="C31" s="42">
        <f>+SUM(C4:C30)</f>
        <v>6404</v>
      </c>
      <c r="D31" s="42">
        <f>+SUM(D4:D30)</f>
        <v>1317</v>
      </c>
      <c r="E31" s="42">
        <f>+SUM(E4:E30)</f>
        <v>5358</v>
      </c>
      <c r="F31" s="42">
        <f>+SUM(F4:F30)</f>
        <v>3205</v>
      </c>
      <c r="G31" s="118">
        <f t="shared" si="2"/>
        <v>1.3816612729234088</v>
      </c>
      <c r="H31" s="118">
        <f t="shared" si="3"/>
        <v>4.0683371298405469</v>
      </c>
      <c r="I31" s="118">
        <f t="shared" si="3"/>
        <v>0.59817095931317654</v>
      </c>
      <c r="J31" s="118">
        <f>IFERROR(F31/B31,0)</f>
        <v>0.6914778856526429</v>
      </c>
    </row>
    <row r="32" spans="1:10" x14ac:dyDescent="0.25">
      <c r="A32" s="33"/>
      <c r="B32" s="34"/>
      <c r="C32" s="34"/>
      <c r="D32" s="34"/>
      <c r="E32" s="34"/>
      <c r="F32" s="34"/>
      <c r="G32" s="34"/>
      <c r="H32" s="34"/>
      <c r="J32" s="34"/>
    </row>
    <row r="33" spans="1:10" ht="16.5" thickBot="1" x14ac:dyDescent="0.3">
      <c r="A33" s="723" t="s">
        <v>55</v>
      </c>
      <c r="B33" s="724"/>
      <c r="C33" s="724"/>
      <c r="D33" s="724"/>
      <c r="E33" s="724"/>
      <c r="F33" s="724"/>
      <c r="G33" s="724"/>
      <c r="H33" s="724"/>
      <c r="I33" s="724"/>
      <c r="J33" s="724"/>
    </row>
    <row r="34" spans="1:10" ht="32.25" thickBot="1" x14ac:dyDescent="0.3">
      <c r="A34" s="64" t="s">
        <v>68</v>
      </c>
      <c r="B34" s="65" t="s">
        <v>59</v>
      </c>
      <c r="C34" s="65" t="s">
        <v>60</v>
      </c>
      <c r="D34" s="66" t="s">
        <v>61</v>
      </c>
      <c r="E34" s="66" t="s">
        <v>62</v>
      </c>
      <c r="F34" s="66" t="s">
        <v>63</v>
      </c>
      <c r="G34" s="67" t="s">
        <v>64</v>
      </c>
      <c r="H34" s="67" t="s">
        <v>65</v>
      </c>
      <c r="I34" s="67" t="s">
        <v>66</v>
      </c>
      <c r="J34" s="68" t="s">
        <v>67</v>
      </c>
    </row>
    <row r="35" spans="1:10" ht="31.5" x14ac:dyDescent="0.25">
      <c r="A35" s="62" t="s">
        <v>20</v>
      </c>
      <c r="B35" s="63"/>
      <c r="C35" s="63"/>
      <c r="D35" s="63"/>
      <c r="E35" s="63"/>
      <c r="F35" s="63"/>
      <c r="G35" s="117">
        <f>IFERROR(C35/B35,0)</f>
        <v>0</v>
      </c>
      <c r="H35" s="117">
        <f>IFERROR(E35/D35,0)</f>
        <v>0</v>
      </c>
      <c r="I35" s="117">
        <f>IFERROR(F35/E35,0)</f>
        <v>0</v>
      </c>
      <c r="J35" s="117">
        <f>IFERROR(F35/B35,0)</f>
        <v>0</v>
      </c>
    </row>
    <row r="36" spans="1:10" x14ac:dyDescent="0.25">
      <c r="A36" s="20" t="s">
        <v>21</v>
      </c>
      <c r="B36" s="3"/>
      <c r="C36" s="3"/>
      <c r="D36" s="3"/>
      <c r="E36" s="3"/>
      <c r="F36" s="3"/>
      <c r="G36" s="118">
        <f t="shared" ref="G36:G50" si="4">IFERROR(C36/B36,0)</f>
        <v>0</v>
      </c>
      <c r="H36" s="118">
        <f t="shared" ref="H36:I50" si="5">IFERROR(E36/D36,0)</f>
        <v>0</v>
      </c>
      <c r="I36" s="118">
        <f t="shared" si="5"/>
        <v>0</v>
      </c>
      <c r="J36" s="118">
        <f t="shared" ref="J36:J50" si="6">IFERROR(F36/B36,0)</f>
        <v>0</v>
      </c>
    </row>
    <row r="37" spans="1:10" x14ac:dyDescent="0.25">
      <c r="A37" s="20" t="s">
        <v>22</v>
      </c>
      <c r="B37" s="3"/>
      <c r="C37" s="3"/>
      <c r="D37" s="3"/>
      <c r="E37" s="3"/>
      <c r="F37" s="3"/>
      <c r="G37" s="118">
        <f t="shared" si="4"/>
        <v>0</v>
      </c>
      <c r="H37" s="118">
        <f t="shared" si="5"/>
        <v>0</v>
      </c>
      <c r="I37" s="118">
        <f t="shared" si="5"/>
        <v>0</v>
      </c>
      <c r="J37" s="118">
        <f t="shared" si="6"/>
        <v>0</v>
      </c>
    </row>
    <row r="38" spans="1:10" x14ac:dyDescent="0.25">
      <c r="A38" s="20" t="s">
        <v>23</v>
      </c>
      <c r="B38" s="3"/>
      <c r="C38" s="3"/>
      <c r="D38" s="3"/>
      <c r="E38" s="3"/>
      <c r="F38" s="3"/>
      <c r="G38" s="118">
        <f t="shared" si="4"/>
        <v>0</v>
      </c>
      <c r="H38" s="118">
        <f t="shared" si="5"/>
        <v>0</v>
      </c>
      <c r="I38" s="118">
        <f t="shared" si="5"/>
        <v>0</v>
      </c>
      <c r="J38" s="118">
        <f t="shared" si="6"/>
        <v>0</v>
      </c>
    </row>
    <row r="39" spans="1:10" x14ac:dyDescent="0.25">
      <c r="A39" s="20" t="s">
        <v>24</v>
      </c>
      <c r="B39" s="3"/>
      <c r="C39" s="3"/>
      <c r="D39" s="3"/>
      <c r="E39" s="3"/>
      <c r="F39" s="3"/>
      <c r="G39" s="118">
        <f t="shared" si="4"/>
        <v>0</v>
      </c>
      <c r="H39" s="118">
        <f t="shared" si="5"/>
        <v>0</v>
      </c>
      <c r="I39" s="118">
        <f t="shared" si="5"/>
        <v>0</v>
      </c>
      <c r="J39" s="118">
        <f t="shared" si="6"/>
        <v>0</v>
      </c>
    </row>
    <row r="40" spans="1:10" ht="19.5" customHeight="1" x14ac:dyDescent="0.25">
      <c r="A40" s="20" t="s">
        <v>25</v>
      </c>
      <c r="B40" s="3"/>
      <c r="C40" s="3"/>
      <c r="D40" s="3"/>
      <c r="E40" s="3"/>
      <c r="F40" s="3"/>
      <c r="G40" s="118">
        <f t="shared" si="4"/>
        <v>0</v>
      </c>
      <c r="H40" s="118">
        <f t="shared" si="5"/>
        <v>0</v>
      </c>
      <c r="I40" s="118">
        <f t="shared" si="5"/>
        <v>0</v>
      </c>
      <c r="J40" s="118">
        <f t="shared" si="6"/>
        <v>0</v>
      </c>
    </row>
    <row r="41" spans="1:10" ht="18" customHeight="1" x14ac:dyDescent="0.25">
      <c r="A41" s="20" t="s">
        <v>26</v>
      </c>
      <c r="B41" s="3"/>
      <c r="C41" s="3"/>
      <c r="D41" s="3"/>
      <c r="E41" s="3"/>
      <c r="F41" s="3"/>
      <c r="G41" s="118">
        <f t="shared" si="4"/>
        <v>0</v>
      </c>
      <c r="H41" s="118">
        <f t="shared" si="5"/>
        <v>0</v>
      </c>
      <c r="I41" s="118">
        <f t="shared" si="5"/>
        <v>0</v>
      </c>
      <c r="J41" s="118">
        <f t="shared" si="6"/>
        <v>0</v>
      </c>
    </row>
    <row r="42" spans="1:10" ht="17.25" customHeight="1" x14ac:dyDescent="0.25">
      <c r="A42" s="20" t="s">
        <v>27</v>
      </c>
      <c r="B42" s="3"/>
      <c r="C42" s="3"/>
      <c r="D42" s="3"/>
      <c r="E42" s="3"/>
      <c r="F42" s="3"/>
      <c r="G42" s="118">
        <f t="shared" si="4"/>
        <v>0</v>
      </c>
      <c r="H42" s="118">
        <f t="shared" si="5"/>
        <v>0</v>
      </c>
      <c r="I42" s="118">
        <f t="shared" si="5"/>
        <v>0</v>
      </c>
      <c r="J42" s="118">
        <f t="shared" si="6"/>
        <v>0</v>
      </c>
    </row>
    <row r="43" spans="1:10" ht="17.25" customHeight="1" x14ac:dyDescent="0.25">
      <c r="A43" s="20" t="s">
        <v>28</v>
      </c>
      <c r="B43" s="45"/>
      <c r="C43" s="45"/>
      <c r="D43" s="45"/>
      <c r="E43" s="45"/>
      <c r="F43" s="45"/>
      <c r="G43" s="118">
        <f t="shared" si="4"/>
        <v>0</v>
      </c>
      <c r="H43" s="118">
        <f t="shared" si="5"/>
        <v>0</v>
      </c>
      <c r="I43" s="118">
        <f t="shared" si="5"/>
        <v>0</v>
      </c>
      <c r="J43" s="118">
        <f t="shared" si="6"/>
        <v>0</v>
      </c>
    </row>
    <row r="44" spans="1:10" ht="31.5" x14ac:dyDescent="0.25">
      <c r="A44" s="20" t="s">
        <v>29</v>
      </c>
      <c r="B44" s="37"/>
      <c r="C44" s="37"/>
      <c r="D44" s="45"/>
      <c r="E44" s="45"/>
      <c r="F44" s="45"/>
      <c r="G44" s="118">
        <f t="shared" si="4"/>
        <v>0</v>
      </c>
      <c r="H44" s="118">
        <f t="shared" si="5"/>
        <v>0</v>
      </c>
      <c r="I44" s="118">
        <f t="shared" si="5"/>
        <v>0</v>
      </c>
      <c r="J44" s="118">
        <f t="shared" si="6"/>
        <v>0</v>
      </c>
    </row>
    <row r="45" spans="1:10" x14ac:dyDescent="0.25">
      <c r="A45" s="20" t="s">
        <v>30</v>
      </c>
      <c r="B45" s="3"/>
      <c r="C45" s="3"/>
      <c r="D45" s="3"/>
      <c r="E45" s="3"/>
      <c r="F45" s="3"/>
      <c r="G45" s="118">
        <f t="shared" si="4"/>
        <v>0</v>
      </c>
      <c r="H45" s="118">
        <f t="shared" si="5"/>
        <v>0</v>
      </c>
      <c r="I45" s="118">
        <f t="shared" si="5"/>
        <v>0</v>
      </c>
      <c r="J45" s="118">
        <f t="shared" si="6"/>
        <v>0</v>
      </c>
    </row>
    <row r="46" spans="1:10" ht="31.5" x14ac:dyDescent="0.25">
      <c r="A46" s="20" t="s">
        <v>31</v>
      </c>
      <c r="B46" s="3"/>
      <c r="C46" s="3"/>
      <c r="D46" s="3"/>
      <c r="E46" s="3"/>
      <c r="F46" s="3"/>
      <c r="G46" s="118">
        <f t="shared" si="4"/>
        <v>0</v>
      </c>
      <c r="H46" s="118">
        <f t="shared" si="5"/>
        <v>0</v>
      </c>
      <c r="I46" s="118">
        <f t="shared" si="5"/>
        <v>0</v>
      </c>
      <c r="J46" s="118">
        <f t="shared" si="6"/>
        <v>0</v>
      </c>
    </row>
    <row r="47" spans="1:10" x14ac:dyDescent="0.25">
      <c r="A47" s="20" t="s">
        <v>32</v>
      </c>
      <c r="B47" s="3"/>
      <c r="C47" s="3"/>
      <c r="D47" s="3"/>
      <c r="E47" s="3"/>
      <c r="F47" s="3"/>
      <c r="G47" s="118">
        <f t="shared" si="4"/>
        <v>0</v>
      </c>
      <c r="H47" s="118">
        <f t="shared" si="5"/>
        <v>0</v>
      </c>
      <c r="I47" s="118">
        <f t="shared" si="5"/>
        <v>0</v>
      </c>
      <c r="J47" s="118">
        <f t="shared" si="6"/>
        <v>0</v>
      </c>
    </row>
    <row r="48" spans="1:10" x14ac:dyDescent="0.25">
      <c r="A48" s="20" t="s">
        <v>33</v>
      </c>
      <c r="B48" s="3"/>
      <c r="C48" s="3"/>
      <c r="D48" s="3"/>
      <c r="E48" s="3"/>
      <c r="F48" s="3"/>
      <c r="G48" s="118">
        <f t="shared" si="4"/>
        <v>0</v>
      </c>
      <c r="H48" s="118">
        <f t="shared" si="5"/>
        <v>0</v>
      </c>
      <c r="I48" s="118">
        <f t="shared" si="5"/>
        <v>0</v>
      </c>
      <c r="J48" s="118">
        <f t="shared" si="6"/>
        <v>0</v>
      </c>
    </row>
    <row r="49" spans="1:10" ht="18.75" customHeight="1" x14ac:dyDescent="0.25">
      <c r="A49" s="20" t="s">
        <v>34</v>
      </c>
      <c r="B49" s="3"/>
      <c r="C49" s="3"/>
      <c r="D49" s="3"/>
      <c r="E49" s="3"/>
      <c r="F49" s="3"/>
      <c r="G49" s="118">
        <f t="shared" si="4"/>
        <v>0</v>
      </c>
      <c r="H49" s="118">
        <f t="shared" si="5"/>
        <v>0</v>
      </c>
      <c r="I49" s="118">
        <f t="shared" si="5"/>
        <v>0</v>
      </c>
      <c r="J49" s="118">
        <f t="shared" si="6"/>
        <v>0</v>
      </c>
    </row>
    <row r="50" spans="1:10" ht="17.25" customHeight="1" x14ac:dyDescent="0.25">
      <c r="A50" s="20" t="s">
        <v>35</v>
      </c>
      <c r="B50" s="3"/>
      <c r="C50" s="3"/>
      <c r="D50" s="3"/>
      <c r="E50" s="3"/>
      <c r="F50" s="3"/>
      <c r="G50" s="118">
        <f t="shared" si="4"/>
        <v>0</v>
      </c>
      <c r="H50" s="118">
        <f t="shared" si="5"/>
        <v>0</v>
      </c>
      <c r="I50" s="118">
        <f t="shared" si="5"/>
        <v>0</v>
      </c>
      <c r="J50" s="118">
        <f t="shared" si="6"/>
        <v>0</v>
      </c>
    </row>
    <row r="51" spans="1:10" ht="18" customHeight="1" x14ac:dyDescent="0.25">
      <c r="A51" s="20" t="s">
        <v>36</v>
      </c>
      <c r="B51" s="3"/>
      <c r="C51" s="3"/>
      <c r="D51" s="3"/>
      <c r="E51" s="3"/>
      <c r="F51" s="3"/>
      <c r="G51" s="118">
        <f>IFERROR(C51/B51,0)</f>
        <v>0</v>
      </c>
      <c r="H51" s="118">
        <f>IFERROR(E51/D51,0)</f>
        <v>0</v>
      </c>
      <c r="I51" s="118">
        <f>IFERROR(F51/E51,0)</f>
        <v>0</v>
      </c>
      <c r="J51" s="118">
        <f>IFERROR(F51/B51,0)</f>
        <v>0</v>
      </c>
    </row>
    <row r="52" spans="1:10" ht="16.5" customHeight="1" x14ac:dyDescent="0.25">
      <c r="A52" s="20" t="s">
        <v>37</v>
      </c>
      <c r="B52" s="3"/>
      <c r="C52" s="3"/>
      <c r="D52" s="3"/>
      <c r="E52" s="3"/>
      <c r="F52" s="3"/>
      <c r="G52" s="118">
        <f t="shared" ref="G52:G62" si="7">IFERROR(C52/B52,0)</f>
        <v>0</v>
      </c>
      <c r="H52" s="118">
        <f t="shared" ref="H52:I62" si="8">IFERROR(E52/D52,0)</f>
        <v>0</v>
      </c>
      <c r="I52" s="118">
        <f t="shared" si="8"/>
        <v>0</v>
      </c>
      <c r="J52" s="118">
        <f t="shared" ref="J52:J62" si="9">IFERROR(F52/B52,0)</f>
        <v>0</v>
      </c>
    </row>
    <row r="53" spans="1:10" x14ac:dyDescent="0.25">
      <c r="A53" s="20" t="s">
        <v>38</v>
      </c>
      <c r="B53" s="3"/>
      <c r="C53" s="3"/>
      <c r="D53" s="3"/>
      <c r="E53" s="3"/>
      <c r="F53" s="3"/>
      <c r="G53" s="118">
        <f t="shared" si="7"/>
        <v>0</v>
      </c>
      <c r="H53" s="118">
        <f t="shared" si="8"/>
        <v>0</v>
      </c>
      <c r="I53" s="118">
        <f t="shared" si="8"/>
        <v>0</v>
      </c>
      <c r="J53" s="118">
        <f t="shared" si="9"/>
        <v>0</v>
      </c>
    </row>
    <row r="54" spans="1:10" ht="19.5" customHeight="1" x14ac:dyDescent="0.25">
      <c r="A54" s="20" t="s">
        <v>39</v>
      </c>
      <c r="B54" s="3"/>
      <c r="C54" s="3"/>
      <c r="D54" s="3"/>
      <c r="E54" s="3"/>
      <c r="F54" s="3"/>
      <c r="G54" s="118">
        <f t="shared" si="7"/>
        <v>0</v>
      </c>
      <c r="H54" s="118">
        <f t="shared" si="8"/>
        <v>0</v>
      </c>
      <c r="I54" s="118">
        <f t="shared" si="8"/>
        <v>0</v>
      </c>
      <c r="J54" s="118">
        <f t="shared" si="9"/>
        <v>0</v>
      </c>
    </row>
    <row r="55" spans="1:10" ht="18.75" customHeight="1" x14ac:dyDescent="0.25">
      <c r="A55" s="20" t="s">
        <v>40</v>
      </c>
      <c r="B55" s="3"/>
      <c r="C55" s="3"/>
      <c r="D55" s="3"/>
      <c r="E55" s="3"/>
      <c r="F55" s="3"/>
      <c r="G55" s="118">
        <f t="shared" si="7"/>
        <v>0</v>
      </c>
      <c r="H55" s="118">
        <f t="shared" si="8"/>
        <v>0</v>
      </c>
      <c r="I55" s="118">
        <f t="shared" si="8"/>
        <v>0</v>
      </c>
      <c r="J55" s="118">
        <f t="shared" si="9"/>
        <v>0</v>
      </c>
    </row>
    <row r="56" spans="1:10" ht="17.25" customHeight="1" x14ac:dyDescent="0.25">
      <c r="A56" s="20" t="s">
        <v>41</v>
      </c>
      <c r="B56" s="3"/>
      <c r="C56" s="3"/>
      <c r="D56" s="3"/>
      <c r="E56" s="3"/>
      <c r="F56" s="3"/>
      <c r="G56" s="118">
        <f t="shared" si="7"/>
        <v>0</v>
      </c>
      <c r="H56" s="118">
        <f t="shared" si="8"/>
        <v>0</v>
      </c>
      <c r="I56" s="118">
        <f t="shared" si="8"/>
        <v>0</v>
      </c>
      <c r="J56" s="118">
        <f t="shared" si="9"/>
        <v>0</v>
      </c>
    </row>
    <row r="57" spans="1:10" ht="16.5" customHeight="1" x14ac:dyDescent="0.25">
      <c r="A57" s="20" t="s">
        <v>42</v>
      </c>
      <c r="B57" s="3"/>
      <c r="C57" s="3"/>
      <c r="D57" s="3"/>
      <c r="E57" s="3"/>
      <c r="F57" s="3"/>
      <c r="G57" s="118">
        <f t="shared" si="7"/>
        <v>0</v>
      </c>
      <c r="H57" s="118">
        <f t="shared" si="8"/>
        <v>0</v>
      </c>
      <c r="I57" s="118">
        <f t="shared" si="8"/>
        <v>0</v>
      </c>
      <c r="J57" s="118">
        <f t="shared" si="9"/>
        <v>0</v>
      </c>
    </row>
    <row r="58" spans="1:10" ht="17.25" customHeight="1" x14ac:dyDescent="0.25">
      <c r="A58" s="20" t="s">
        <v>43</v>
      </c>
      <c r="B58" s="3"/>
      <c r="C58" s="3"/>
      <c r="D58" s="3"/>
      <c r="E58" s="3"/>
      <c r="F58" s="3"/>
      <c r="G58" s="118">
        <f t="shared" si="7"/>
        <v>0</v>
      </c>
      <c r="H58" s="118">
        <f t="shared" si="8"/>
        <v>0</v>
      </c>
      <c r="I58" s="118">
        <f t="shared" si="8"/>
        <v>0</v>
      </c>
      <c r="J58" s="118">
        <f t="shared" si="9"/>
        <v>0</v>
      </c>
    </row>
    <row r="59" spans="1:10" x14ac:dyDescent="0.25">
      <c r="A59" s="20" t="s">
        <v>44</v>
      </c>
      <c r="B59" s="3"/>
      <c r="C59" s="3"/>
      <c r="D59" s="3"/>
      <c r="E59" s="3"/>
      <c r="F59" s="3"/>
      <c r="G59" s="118">
        <f t="shared" si="7"/>
        <v>0</v>
      </c>
      <c r="H59" s="118">
        <f t="shared" si="8"/>
        <v>0</v>
      </c>
      <c r="I59" s="118">
        <f t="shared" si="8"/>
        <v>0</v>
      </c>
      <c r="J59" s="118">
        <f t="shared" si="9"/>
        <v>0</v>
      </c>
    </row>
    <row r="60" spans="1:10" x14ac:dyDescent="0.25">
      <c r="A60" s="20" t="s">
        <v>45</v>
      </c>
      <c r="B60" s="3"/>
      <c r="C60" s="3"/>
      <c r="D60" s="3"/>
      <c r="E60" s="3"/>
      <c r="F60" s="3"/>
      <c r="G60" s="118">
        <f t="shared" si="7"/>
        <v>0</v>
      </c>
      <c r="H60" s="118">
        <f t="shared" si="8"/>
        <v>0</v>
      </c>
      <c r="I60" s="118">
        <f t="shared" si="8"/>
        <v>0</v>
      </c>
      <c r="J60" s="118">
        <f t="shared" si="9"/>
        <v>0</v>
      </c>
    </row>
    <row r="61" spans="1:10" ht="31.5" x14ac:dyDescent="0.25">
      <c r="A61" s="37" t="s">
        <v>46</v>
      </c>
      <c r="B61" s="45"/>
      <c r="C61" s="45"/>
      <c r="D61" s="45"/>
      <c r="E61" s="45"/>
      <c r="F61" s="45"/>
      <c r="G61" s="118">
        <f t="shared" si="7"/>
        <v>0</v>
      </c>
      <c r="H61" s="118">
        <f t="shared" si="8"/>
        <v>0</v>
      </c>
      <c r="I61" s="118">
        <f t="shared" si="8"/>
        <v>0</v>
      </c>
      <c r="J61" s="118">
        <f t="shared" si="9"/>
        <v>0</v>
      </c>
    </row>
    <row r="62" spans="1:10" ht="17.25" customHeight="1" x14ac:dyDescent="0.25">
      <c r="A62" s="116" t="s">
        <v>56</v>
      </c>
      <c r="B62" s="42">
        <f>+SUM(B35:B61)</f>
        <v>0</v>
      </c>
      <c r="C62" s="42">
        <f>+SUM(C35:C61)</f>
        <v>0</v>
      </c>
      <c r="D62" s="42">
        <f>+SUM(D35:D61)</f>
        <v>0</v>
      </c>
      <c r="E62" s="42">
        <f>+SUM(E35:E61)</f>
        <v>0</v>
      </c>
      <c r="F62" s="42">
        <f>+SUM(F35:F61)</f>
        <v>0</v>
      </c>
      <c r="G62" s="118">
        <f t="shared" si="7"/>
        <v>0</v>
      </c>
      <c r="H62" s="118">
        <f t="shared" si="8"/>
        <v>0</v>
      </c>
      <c r="I62" s="118">
        <f t="shared" si="8"/>
        <v>0</v>
      </c>
      <c r="J62" s="118">
        <f t="shared" si="9"/>
        <v>0</v>
      </c>
    </row>
    <row r="64" spans="1:10" ht="16.5" thickBot="1" x14ac:dyDescent="0.3">
      <c r="A64" s="104" t="s">
        <v>128</v>
      </c>
      <c r="B64" s="7"/>
      <c r="C64" s="7"/>
      <c r="D64" s="7"/>
      <c r="E64" s="7"/>
    </row>
    <row r="65" spans="1:9" ht="63.75" thickBot="1" x14ac:dyDescent="0.3">
      <c r="A65" s="76" t="s">
        <v>68</v>
      </c>
      <c r="B65" s="77" t="s">
        <v>60</v>
      </c>
      <c r="C65" s="78" t="s">
        <v>61</v>
      </c>
      <c r="D65" s="78" t="s">
        <v>62</v>
      </c>
      <c r="E65" s="78" t="s">
        <v>63</v>
      </c>
      <c r="F65" s="79" t="s">
        <v>143</v>
      </c>
      <c r="G65" s="79" t="s">
        <v>144</v>
      </c>
      <c r="H65" s="79" t="s">
        <v>145</v>
      </c>
      <c r="I65" s="80" t="s">
        <v>146</v>
      </c>
    </row>
    <row r="66" spans="1:9" ht="31.5" x14ac:dyDescent="0.25">
      <c r="A66" s="62" t="s">
        <v>20</v>
      </c>
      <c r="B66" s="63"/>
      <c r="C66" s="63"/>
      <c r="D66" s="63"/>
      <c r="E66" s="63"/>
      <c r="F66" s="119">
        <f>+IFERROR(B66/(C4+C35),0)*100</f>
        <v>0</v>
      </c>
      <c r="G66" s="119">
        <f>+IFERROR(C66/(D4+D35),0)*100</f>
        <v>0</v>
      </c>
      <c r="H66" s="119">
        <f>+IFERROR(D66/(E4+E35),0)*100</f>
        <v>0</v>
      </c>
      <c r="I66" s="119">
        <f>+IFERROR(E66/(F4+F35),0)*100</f>
        <v>0</v>
      </c>
    </row>
    <row r="67" spans="1:9" x14ac:dyDescent="0.25">
      <c r="A67" s="20" t="s">
        <v>21</v>
      </c>
      <c r="B67" s="3"/>
      <c r="C67" s="3"/>
      <c r="D67" s="3"/>
      <c r="E67" s="3"/>
      <c r="F67" s="120">
        <f t="shared" ref="F67:I82" si="10">+IFERROR(B67/(C5+C36),0)*100</f>
        <v>0</v>
      </c>
      <c r="G67" s="120">
        <f t="shared" si="10"/>
        <v>0</v>
      </c>
      <c r="H67" s="120">
        <f t="shared" si="10"/>
        <v>0</v>
      </c>
      <c r="I67" s="120">
        <f t="shared" si="10"/>
        <v>0</v>
      </c>
    </row>
    <row r="68" spans="1:9" x14ac:dyDescent="0.25">
      <c r="A68" s="20" t="s">
        <v>22</v>
      </c>
      <c r="B68" s="3">
        <v>5</v>
      </c>
      <c r="C68" s="3">
        <v>5</v>
      </c>
      <c r="D68" s="3">
        <v>1</v>
      </c>
      <c r="E68" s="3">
        <v>0</v>
      </c>
      <c r="F68" s="120">
        <f t="shared" si="10"/>
        <v>3.90625</v>
      </c>
      <c r="G68" s="120">
        <f t="shared" si="10"/>
        <v>4.0983606557377046</v>
      </c>
      <c r="H68" s="120">
        <f t="shared" si="10"/>
        <v>2.1739130434782608</v>
      </c>
      <c r="I68" s="120">
        <f t="shared" si="10"/>
        <v>0</v>
      </c>
    </row>
    <row r="69" spans="1:9" x14ac:dyDescent="0.25">
      <c r="A69" s="20" t="s">
        <v>23</v>
      </c>
      <c r="B69" s="3"/>
      <c r="C69" s="3"/>
      <c r="D69" s="3"/>
      <c r="E69" s="3"/>
      <c r="F69" s="120">
        <f t="shared" si="10"/>
        <v>0</v>
      </c>
      <c r="G69" s="120">
        <f t="shared" si="10"/>
        <v>0</v>
      </c>
      <c r="H69" s="120">
        <f t="shared" si="10"/>
        <v>0</v>
      </c>
      <c r="I69" s="120">
        <f t="shared" si="10"/>
        <v>0</v>
      </c>
    </row>
    <row r="70" spans="1:9" x14ac:dyDescent="0.25">
      <c r="A70" s="20" t="s">
        <v>24</v>
      </c>
      <c r="B70" s="3"/>
      <c r="C70" s="3"/>
      <c r="D70" s="3"/>
      <c r="E70" s="3"/>
      <c r="F70" s="120">
        <f t="shared" si="10"/>
        <v>0</v>
      </c>
      <c r="G70" s="120">
        <f t="shared" si="10"/>
        <v>0</v>
      </c>
      <c r="H70" s="120">
        <f t="shared" si="10"/>
        <v>0</v>
      </c>
      <c r="I70" s="120">
        <f t="shared" si="10"/>
        <v>0</v>
      </c>
    </row>
    <row r="71" spans="1:9" x14ac:dyDescent="0.25">
      <c r="A71" s="20" t="s">
        <v>25</v>
      </c>
      <c r="B71" s="3"/>
      <c r="C71" s="3"/>
      <c r="D71" s="3"/>
      <c r="E71" s="3"/>
      <c r="F71" s="120">
        <f t="shared" si="10"/>
        <v>0</v>
      </c>
      <c r="G71" s="120">
        <f t="shared" si="10"/>
        <v>0</v>
      </c>
      <c r="H71" s="120">
        <f t="shared" si="10"/>
        <v>0</v>
      </c>
      <c r="I71" s="120">
        <f t="shared" si="10"/>
        <v>0</v>
      </c>
    </row>
    <row r="72" spans="1:9" x14ac:dyDescent="0.25">
      <c r="A72" s="20" t="s">
        <v>26</v>
      </c>
      <c r="B72" s="3"/>
      <c r="C72" s="3"/>
      <c r="D72" s="3"/>
      <c r="E72" s="3"/>
      <c r="F72" s="120">
        <f t="shared" si="10"/>
        <v>0</v>
      </c>
      <c r="G72" s="120">
        <f t="shared" si="10"/>
        <v>0</v>
      </c>
      <c r="H72" s="120">
        <f t="shared" si="10"/>
        <v>0</v>
      </c>
      <c r="I72" s="120">
        <f t="shared" si="10"/>
        <v>0</v>
      </c>
    </row>
    <row r="73" spans="1:9" x14ac:dyDescent="0.25">
      <c r="A73" s="20" t="s">
        <v>27</v>
      </c>
      <c r="B73" s="3">
        <v>3.5</v>
      </c>
      <c r="C73" s="3">
        <v>0</v>
      </c>
      <c r="D73" s="3">
        <v>3.5</v>
      </c>
      <c r="E73" s="3">
        <v>2</v>
      </c>
      <c r="F73" s="120">
        <f t="shared" si="10"/>
        <v>1.6826923076923077</v>
      </c>
      <c r="G73" s="120">
        <f t="shared" si="10"/>
        <v>0</v>
      </c>
      <c r="H73" s="120">
        <f t="shared" si="10"/>
        <v>1.9178082191780823</v>
      </c>
      <c r="I73" s="120">
        <f t="shared" si="10"/>
        <v>2.2471910112359552</v>
      </c>
    </row>
    <row r="74" spans="1:9" x14ac:dyDescent="0.25">
      <c r="A74" s="20" t="s">
        <v>28</v>
      </c>
      <c r="B74" s="3"/>
      <c r="C74" s="3"/>
      <c r="D74" s="3"/>
      <c r="E74" s="3"/>
      <c r="F74" s="120">
        <f t="shared" si="10"/>
        <v>0</v>
      </c>
      <c r="G74" s="120">
        <f t="shared" si="10"/>
        <v>0</v>
      </c>
      <c r="H74" s="120">
        <f t="shared" si="10"/>
        <v>0</v>
      </c>
      <c r="I74" s="120">
        <f t="shared" si="10"/>
        <v>0</v>
      </c>
    </row>
    <row r="75" spans="1:9" ht="31.5" x14ac:dyDescent="0.25">
      <c r="A75" s="20" t="s">
        <v>29</v>
      </c>
      <c r="B75" s="3"/>
      <c r="C75" s="3"/>
      <c r="D75" s="3"/>
      <c r="E75" s="3"/>
      <c r="F75" s="120">
        <f t="shared" si="10"/>
        <v>0</v>
      </c>
      <c r="G75" s="120">
        <f t="shared" si="10"/>
        <v>0</v>
      </c>
      <c r="H75" s="120">
        <f t="shared" si="10"/>
        <v>0</v>
      </c>
      <c r="I75" s="120">
        <f t="shared" si="10"/>
        <v>0</v>
      </c>
    </row>
    <row r="76" spans="1:9" x14ac:dyDescent="0.25">
      <c r="A76" s="20" t="s">
        <v>30</v>
      </c>
      <c r="B76" s="3">
        <v>34</v>
      </c>
      <c r="C76" s="3">
        <v>14.5</v>
      </c>
      <c r="D76" s="3">
        <v>23</v>
      </c>
      <c r="E76" s="3">
        <v>16.5</v>
      </c>
      <c r="F76" s="120">
        <f t="shared" si="10"/>
        <v>3.9013195639701665</v>
      </c>
      <c r="G76" s="120">
        <f t="shared" si="10"/>
        <v>3.5194174757281553</v>
      </c>
      <c r="H76" s="120">
        <f t="shared" si="10"/>
        <v>3.3973412112259975</v>
      </c>
      <c r="I76" s="120">
        <f t="shared" si="10"/>
        <v>3.5714285714285712</v>
      </c>
    </row>
    <row r="77" spans="1:9" ht="31.5" x14ac:dyDescent="0.25">
      <c r="A77" s="20" t="s">
        <v>31</v>
      </c>
      <c r="B77" s="3">
        <v>109.5</v>
      </c>
      <c r="C77" s="3">
        <v>4</v>
      </c>
      <c r="D77" s="3">
        <v>107</v>
      </c>
      <c r="E77" s="3">
        <v>59</v>
      </c>
      <c r="F77" s="120">
        <f t="shared" si="10"/>
        <v>3.5011990407673861</v>
      </c>
      <c r="G77" s="120">
        <f t="shared" si="10"/>
        <v>1.3333333333333335</v>
      </c>
      <c r="H77" s="120">
        <f t="shared" si="10"/>
        <v>3.7822552138564864</v>
      </c>
      <c r="I77" s="120">
        <f t="shared" si="10"/>
        <v>3.4045008655510673</v>
      </c>
    </row>
    <row r="78" spans="1:9" x14ac:dyDescent="0.25">
      <c r="A78" s="20" t="s">
        <v>32</v>
      </c>
      <c r="B78" s="3"/>
      <c r="C78" s="3"/>
      <c r="D78" s="3"/>
      <c r="E78" s="3"/>
      <c r="F78" s="120">
        <f t="shared" si="10"/>
        <v>0</v>
      </c>
      <c r="G78" s="120">
        <f t="shared" si="10"/>
        <v>0</v>
      </c>
      <c r="H78" s="120">
        <f t="shared" si="10"/>
        <v>0</v>
      </c>
      <c r="I78" s="120">
        <f t="shared" si="10"/>
        <v>0</v>
      </c>
    </row>
    <row r="79" spans="1:9" x14ac:dyDescent="0.25">
      <c r="A79" s="20" t="s">
        <v>33</v>
      </c>
      <c r="B79" s="3"/>
      <c r="C79" s="3"/>
      <c r="D79" s="3"/>
      <c r="E79" s="3"/>
      <c r="F79" s="120">
        <f t="shared" si="10"/>
        <v>0</v>
      </c>
      <c r="G79" s="120">
        <f t="shared" si="10"/>
        <v>0</v>
      </c>
      <c r="H79" s="120">
        <f t="shared" si="10"/>
        <v>0</v>
      </c>
      <c r="I79" s="120">
        <f t="shared" si="10"/>
        <v>0</v>
      </c>
    </row>
    <row r="80" spans="1:9" x14ac:dyDescent="0.25">
      <c r="A80" s="20" t="s">
        <v>34</v>
      </c>
      <c r="B80" s="3"/>
      <c r="C80" s="3"/>
      <c r="D80" s="3"/>
      <c r="E80" s="3"/>
      <c r="F80" s="120">
        <f t="shared" si="10"/>
        <v>0</v>
      </c>
      <c r="G80" s="120">
        <f t="shared" si="10"/>
        <v>0</v>
      </c>
      <c r="H80" s="120">
        <f t="shared" si="10"/>
        <v>0</v>
      </c>
      <c r="I80" s="120">
        <f t="shared" si="10"/>
        <v>0</v>
      </c>
    </row>
    <row r="81" spans="1:9" x14ac:dyDescent="0.25">
      <c r="A81" s="20" t="s">
        <v>35</v>
      </c>
      <c r="B81" s="3"/>
      <c r="C81" s="3"/>
      <c r="D81" s="3"/>
      <c r="E81" s="3"/>
      <c r="F81" s="120">
        <f t="shared" si="10"/>
        <v>0</v>
      </c>
      <c r="G81" s="120">
        <f t="shared" si="10"/>
        <v>0</v>
      </c>
      <c r="H81" s="120">
        <f t="shared" si="10"/>
        <v>0</v>
      </c>
      <c r="I81" s="120">
        <f t="shared" si="10"/>
        <v>0</v>
      </c>
    </row>
    <row r="82" spans="1:9" x14ac:dyDescent="0.25">
      <c r="A82" s="20" t="s">
        <v>36</v>
      </c>
      <c r="B82" s="3"/>
      <c r="C82" s="3"/>
      <c r="D82" s="3"/>
      <c r="E82" s="3"/>
      <c r="F82" s="120">
        <f t="shared" si="10"/>
        <v>0</v>
      </c>
      <c r="G82" s="120">
        <f t="shared" si="10"/>
        <v>0</v>
      </c>
      <c r="H82" s="120">
        <f t="shared" si="10"/>
        <v>0</v>
      </c>
      <c r="I82" s="120">
        <f t="shared" si="10"/>
        <v>0</v>
      </c>
    </row>
    <row r="83" spans="1:9" x14ac:dyDescent="0.25">
      <c r="A83" s="20" t="s">
        <v>37</v>
      </c>
      <c r="B83" s="3"/>
      <c r="C83" s="3"/>
      <c r="D83" s="3"/>
      <c r="E83" s="3"/>
      <c r="F83" s="120">
        <f t="shared" ref="F83:I93" si="11">+IFERROR(B83/(C21+C52),0)*100</f>
        <v>0</v>
      </c>
      <c r="G83" s="120">
        <f t="shared" si="11"/>
        <v>0</v>
      </c>
      <c r="H83" s="120">
        <f t="shared" si="11"/>
        <v>0</v>
      </c>
      <c r="I83" s="120">
        <f t="shared" si="11"/>
        <v>0</v>
      </c>
    </row>
    <row r="84" spans="1:9" x14ac:dyDescent="0.25">
      <c r="A84" s="20" t="s">
        <v>38</v>
      </c>
      <c r="B84" s="3"/>
      <c r="C84" s="3"/>
      <c r="D84" s="3"/>
      <c r="E84" s="3"/>
      <c r="F84" s="120">
        <f t="shared" si="11"/>
        <v>0</v>
      </c>
      <c r="G84" s="120">
        <f t="shared" si="11"/>
        <v>0</v>
      </c>
      <c r="H84" s="120">
        <f t="shared" si="11"/>
        <v>0</v>
      </c>
      <c r="I84" s="120">
        <f t="shared" si="11"/>
        <v>0</v>
      </c>
    </row>
    <row r="85" spans="1:9" x14ac:dyDescent="0.25">
      <c r="A85" s="20" t="s">
        <v>39</v>
      </c>
      <c r="B85" s="3"/>
      <c r="C85" s="3"/>
      <c r="D85" s="3"/>
      <c r="E85" s="3"/>
      <c r="F85" s="120">
        <f t="shared" si="11"/>
        <v>0</v>
      </c>
      <c r="G85" s="120">
        <f t="shared" si="11"/>
        <v>0</v>
      </c>
      <c r="H85" s="120">
        <f t="shared" si="11"/>
        <v>0</v>
      </c>
      <c r="I85" s="120">
        <f t="shared" si="11"/>
        <v>0</v>
      </c>
    </row>
    <row r="86" spans="1:9" x14ac:dyDescent="0.25">
      <c r="A86" s="20" t="s">
        <v>40</v>
      </c>
      <c r="B86" s="3"/>
      <c r="C86" s="3"/>
      <c r="D86" s="3"/>
      <c r="E86" s="3"/>
      <c r="F86" s="120">
        <f t="shared" si="11"/>
        <v>0</v>
      </c>
      <c r="G86" s="120">
        <f t="shared" si="11"/>
        <v>0</v>
      </c>
      <c r="H86" s="120">
        <f t="shared" si="11"/>
        <v>0</v>
      </c>
      <c r="I86" s="120">
        <f t="shared" si="11"/>
        <v>0</v>
      </c>
    </row>
    <row r="87" spans="1:9" x14ac:dyDescent="0.25">
      <c r="A87" s="20" t="s">
        <v>41</v>
      </c>
      <c r="B87" s="3"/>
      <c r="C87" s="3"/>
      <c r="D87" s="3"/>
      <c r="E87" s="3"/>
      <c r="F87" s="120">
        <f t="shared" si="11"/>
        <v>0</v>
      </c>
      <c r="G87" s="120">
        <f t="shared" si="11"/>
        <v>0</v>
      </c>
      <c r="H87" s="120">
        <f t="shared" si="11"/>
        <v>0</v>
      </c>
      <c r="I87" s="120">
        <f t="shared" si="11"/>
        <v>0</v>
      </c>
    </row>
    <row r="88" spans="1:9" x14ac:dyDescent="0.25">
      <c r="A88" s="20" t="s">
        <v>42</v>
      </c>
      <c r="B88" s="3"/>
      <c r="C88" s="3"/>
      <c r="D88" s="3"/>
      <c r="E88" s="3"/>
      <c r="F88" s="120">
        <f t="shared" si="11"/>
        <v>0</v>
      </c>
      <c r="G88" s="120">
        <f t="shared" si="11"/>
        <v>0</v>
      </c>
      <c r="H88" s="120">
        <f t="shared" si="11"/>
        <v>0</v>
      </c>
      <c r="I88" s="120">
        <f t="shared" si="11"/>
        <v>0</v>
      </c>
    </row>
    <row r="89" spans="1:9" x14ac:dyDescent="0.25">
      <c r="A89" s="20" t="s">
        <v>43</v>
      </c>
      <c r="B89" s="3"/>
      <c r="C89" s="3"/>
      <c r="D89" s="3"/>
      <c r="E89" s="3"/>
      <c r="F89" s="120">
        <f t="shared" si="11"/>
        <v>0</v>
      </c>
      <c r="G89" s="120">
        <f t="shared" si="11"/>
        <v>0</v>
      </c>
      <c r="H89" s="120">
        <f t="shared" si="11"/>
        <v>0</v>
      </c>
      <c r="I89" s="120">
        <f t="shared" si="11"/>
        <v>0</v>
      </c>
    </row>
    <row r="90" spans="1:9" x14ac:dyDescent="0.25">
      <c r="A90" s="20" t="s">
        <v>44</v>
      </c>
      <c r="B90" s="3"/>
      <c r="C90" s="3"/>
      <c r="D90" s="3"/>
      <c r="E90" s="3"/>
      <c r="F90" s="120">
        <f t="shared" si="11"/>
        <v>0</v>
      </c>
      <c r="G90" s="120">
        <f t="shared" si="11"/>
        <v>0</v>
      </c>
      <c r="H90" s="120">
        <f t="shared" si="11"/>
        <v>0</v>
      </c>
      <c r="I90" s="120">
        <f t="shared" si="11"/>
        <v>0</v>
      </c>
    </row>
    <row r="91" spans="1:9" x14ac:dyDescent="0.25">
      <c r="A91" s="20" t="s">
        <v>45</v>
      </c>
      <c r="B91" s="3">
        <v>3</v>
      </c>
      <c r="C91" s="3">
        <v>0</v>
      </c>
      <c r="D91" s="3">
        <v>3</v>
      </c>
      <c r="E91" s="3">
        <v>2</v>
      </c>
      <c r="F91" s="120">
        <f t="shared" si="11"/>
        <v>6.666666666666667</v>
      </c>
      <c r="G91" s="120">
        <f t="shared" si="11"/>
        <v>0</v>
      </c>
      <c r="H91" s="120">
        <f t="shared" si="11"/>
        <v>8.3333333333333321</v>
      </c>
      <c r="I91" s="120">
        <f t="shared" si="11"/>
        <v>7.4074074074074066</v>
      </c>
    </row>
    <row r="92" spans="1:9" ht="31.5" x14ac:dyDescent="0.25">
      <c r="A92" s="37" t="s">
        <v>46</v>
      </c>
      <c r="B92" s="3">
        <v>73</v>
      </c>
      <c r="C92" s="3">
        <v>14.5</v>
      </c>
      <c r="D92" s="3">
        <v>58.5</v>
      </c>
      <c r="E92" s="3">
        <v>38.5</v>
      </c>
      <c r="F92" s="120">
        <f t="shared" si="11"/>
        <v>3.9555675968572199</v>
      </c>
      <c r="G92" s="120">
        <f t="shared" si="11"/>
        <v>3.5891089108910887</v>
      </c>
      <c r="H92" s="120">
        <f t="shared" si="11"/>
        <v>4.0695652173913039</v>
      </c>
      <c r="I92" s="120">
        <f t="shared" si="11"/>
        <v>5.0993377483443707</v>
      </c>
    </row>
    <row r="93" spans="1:9" x14ac:dyDescent="0.25">
      <c r="A93" s="116" t="s">
        <v>56</v>
      </c>
      <c r="B93" s="42">
        <f>+SUM(B66:B92)</f>
        <v>228</v>
      </c>
      <c r="C93" s="42">
        <f>+SUM(C66:C92)</f>
        <v>38</v>
      </c>
      <c r="D93" s="42">
        <f>+SUM(D66:D92)</f>
        <v>196</v>
      </c>
      <c r="E93" s="42">
        <f>+SUM(E66:E92)</f>
        <v>118</v>
      </c>
      <c r="F93" s="120">
        <f>+IFERROR(B93/(C31+C62),0)*100</f>
        <v>3.5602748282323549</v>
      </c>
      <c r="G93" s="120">
        <f>+IFERROR(C93/(D31+D62),0)*100</f>
        <v>2.8853454821564162</v>
      </c>
      <c r="H93" s="120">
        <f t="shared" si="11"/>
        <v>3.6580813736468833</v>
      </c>
      <c r="I93" s="120">
        <f t="shared" si="11"/>
        <v>3.6817472698907956</v>
      </c>
    </row>
    <row r="94" spans="1:9" x14ac:dyDescent="0.25">
      <c r="A94" s="24"/>
      <c r="B94" s="8"/>
      <c r="C94" s="8"/>
      <c r="D94" s="8"/>
      <c r="I94" s="8"/>
    </row>
  </sheetData>
  <mergeCells count="3">
    <mergeCell ref="A1:J1"/>
    <mergeCell ref="A2:J2"/>
    <mergeCell ref="A33:J33"/>
  </mergeCells>
  <pageMargins left="0.75" right="0.75" top="0.17" bottom="0.17" header="0.17" footer="0.17"/>
  <pageSetup paperSize="9" scale="96" orientation="landscape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32"/>
  <sheetViews>
    <sheetView zoomScaleNormal="100" zoomScaleSheetLayoutView="100" workbookViewId="0">
      <pane xSplit="1" ySplit="3" topLeftCell="B27" activePane="bottomRight" state="frozen"/>
      <selection pane="topRight" activeCell="B1" sqref="B1"/>
      <selection pane="bottomLeft" activeCell="A4" sqref="A4"/>
      <selection pane="bottomRight" activeCell="G24" sqref="G24"/>
    </sheetView>
  </sheetViews>
  <sheetFormatPr defaultRowHeight="15.75" x14ac:dyDescent="0.25"/>
  <cols>
    <col min="1" max="1" width="24.125" customWidth="1"/>
    <col min="2" max="10" width="10.625" customWidth="1"/>
  </cols>
  <sheetData>
    <row r="1" spans="1:10" ht="20.25" x14ac:dyDescent="0.3">
      <c r="A1" s="704" t="s">
        <v>256</v>
      </c>
      <c r="B1" s="704"/>
      <c r="C1" s="704"/>
      <c r="D1" s="704"/>
      <c r="E1" s="704"/>
      <c r="F1" s="704"/>
      <c r="G1" s="704"/>
      <c r="H1" s="704"/>
      <c r="I1" s="704"/>
      <c r="J1" s="704"/>
    </row>
    <row r="2" spans="1:10" ht="16.5" thickBot="1" x14ac:dyDescent="0.3">
      <c r="A2" s="723" t="s">
        <v>54</v>
      </c>
      <c r="B2" s="723"/>
      <c r="C2" s="723"/>
      <c r="D2" s="723"/>
      <c r="E2" s="723"/>
      <c r="F2" s="723"/>
      <c r="G2" s="723"/>
      <c r="H2" s="723"/>
      <c r="I2" s="723"/>
      <c r="J2" s="723"/>
    </row>
    <row r="3" spans="1:10" ht="32.25" thickBot="1" x14ac:dyDescent="0.3">
      <c r="A3" s="64" t="s">
        <v>68</v>
      </c>
      <c r="B3" s="65" t="s">
        <v>59</v>
      </c>
      <c r="C3" s="65" t="s">
        <v>60</v>
      </c>
      <c r="D3" s="66" t="s">
        <v>61</v>
      </c>
      <c r="E3" s="66" t="s">
        <v>62</v>
      </c>
      <c r="F3" s="66" t="s">
        <v>63</v>
      </c>
      <c r="G3" s="67" t="s">
        <v>64</v>
      </c>
      <c r="H3" s="67" t="s">
        <v>65</v>
      </c>
      <c r="I3" s="67" t="s">
        <v>66</v>
      </c>
      <c r="J3" s="68" t="s">
        <v>67</v>
      </c>
    </row>
    <row r="4" spans="1:10" ht="31.5" x14ac:dyDescent="0.25">
      <c r="A4" s="62" t="s">
        <v>20</v>
      </c>
      <c r="B4" s="63"/>
      <c r="C4" s="63"/>
      <c r="D4" s="63"/>
      <c r="E4" s="63"/>
      <c r="F4" s="63"/>
      <c r="G4" s="117">
        <f>IFERROR(C4/B4,0)</f>
        <v>0</v>
      </c>
      <c r="H4" s="117">
        <f>IFERROR(E4/D4,0)</f>
        <v>0</v>
      </c>
      <c r="I4" s="117">
        <f>IFERROR(F4/E4,0)</f>
        <v>0</v>
      </c>
      <c r="J4" s="117">
        <f>IFERROR(F4/B4,0)</f>
        <v>0</v>
      </c>
    </row>
    <row r="5" spans="1:10" x14ac:dyDescent="0.25">
      <c r="A5" s="20" t="s">
        <v>21</v>
      </c>
      <c r="B5" s="3"/>
      <c r="C5" s="3"/>
      <c r="D5" s="3"/>
      <c r="E5" s="3"/>
      <c r="F5" s="3"/>
      <c r="G5" s="118">
        <f t="shared" ref="G5:G27" si="0">IFERROR(C5/B5,0)</f>
        <v>0</v>
      </c>
      <c r="H5" s="118">
        <f t="shared" ref="H5:I27" si="1">IFERROR(E5/D5,0)</f>
        <v>0</v>
      </c>
      <c r="I5" s="118">
        <f t="shared" si="1"/>
        <v>0</v>
      </c>
      <c r="J5" s="118">
        <f t="shared" ref="J5:J27" si="2">IFERROR(F5/B5,0)</f>
        <v>0</v>
      </c>
    </row>
    <row r="6" spans="1:10" x14ac:dyDescent="0.25">
      <c r="A6" s="20" t="s">
        <v>22</v>
      </c>
      <c r="B6" s="3">
        <v>20</v>
      </c>
      <c r="C6" s="3">
        <v>31</v>
      </c>
      <c r="D6" s="3">
        <v>17</v>
      </c>
      <c r="E6" s="3">
        <v>24</v>
      </c>
      <c r="F6" s="3">
        <v>21</v>
      </c>
      <c r="G6" s="118">
        <f t="shared" si="0"/>
        <v>1.55</v>
      </c>
      <c r="H6" s="118">
        <f t="shared" si="1"/>
        <v>1.411764705882353</v>
      </c>
      <c r="I6" s="118">
        <f t="shared" si="1"/>
        <v>0.875</v>
      </c>
      <c r="J6" s="118">
        <f t="shared" si="2"/>
        <v>1.05</v>
      </c>
    </row>
    <row r="7" spans="1:10" ht="31.5" x14ac:dyDescent="0.25">
      <c r="A7" s="20" t="s">
        <v>23</v>
      </c>
      <c r="B7" s="3"/>
      <c r="C7" s="3"/>
      <c r="D7" s="3"/>
      <c r="E7" s="3"/>
      <c r="F7" s="3"/>
      <c r="G7" s="118">
        <f t="shared" si="0"/>
        <v>0</v>
      </c>
      <c r="H7" s="118">
        <f t="shared" si="1"/>
        <v>0</v>
      </c>
      <c r="I7" s="118">
        <f t="shared" si="1"/>
        <v>0</v>
      </c>
      <c r="J7" s="118">
        <f t="shared" si="2"/>
        <v>0</v>
      </c>
    </row>
    <row r="8" spans="1:10" x14ac:dyDescent="0.25">
      <c r="A8" s="20" t="s">
        <v>24</v>
      </c>
      <c r="B8" s="3"/>
      <c r="C8" s="3"/>
      <c r="D8" s="3"/>
      <c r="E8" s="3"/>
      <c r="F8" s="3"/>
      <c r="G8" s="118">
        <f t="shared" si="0"/>
        <v>0</v>
      </c>
      <c r="H8" s="118">
        <f t="shared" si="1"/>
        <v>0</v>
      </c>
      <c r="I8" s="118">
        <f t="shared" si="1"/>
        <v>0</v>
      </c>
      <c r="J8" s="118">
        <f t="shared" si="2"/>
        <v>0</v>
      </c>
    </row>
    <row r="9" spans="1:10" x14ac:dyDescent="0.25">
      <c r="A9" s="20" t="s">
        <v>25</v>
      </c>
      <c r="B9" s="3"/>
      <c r="C9" s="3"/>
      <c r="D9" s="3"/>
      <c r="E9" s="3"/>
      <c r="F9" s="3"/>
      <c r="G9" s="118">
        <f t="shared" si="0"/>
        <v>0</v>
      </c>
      <c r="H9" s="118">
        <f t="shared" si="1"/>
        <v>0</v>
      </c>
      <c r="I9" s="118">
        <f t="shared" si="1"/>
        <v>0</v>
      </c>
      <c r="J9" s="118">
        <f t="shared" si="2"/>
        <v>0</v>
      </c>
    </row>
    <row r="10" spans="1:10" x14ac:dyDescent="0.25">
      <c r="A10" s="20" t="s">
        <v>26</v>
      </c>
      <c r="B10" s="3"/>
      <c r="C10" s="3"/>
      <c r="D10" s="3"/>
      <c r="E10" s="3"/>
      <c r="F10" s="3"/>
      <c r="G10" s="118">
        <f t="shared" si="0"/>
        <v>0</v>
      </c>
      <c r="H10" s="118">
        <f t="shared" si="1"/>
        <v>0</v>
      </c>
      <c r="I10" s="118">
        <f t="shared" si="1"/>
        <v>0</v>
      </c>
      <c r="J10" s="118">
        <f t="shared" si="2"/>
        <v>0</v>
      </c>
    </row>
    <row r="11" spans="1:10" x14ac:dyDescent="0.25">
      <c r="A11" s="20" t="s">
        <v>27</v>
      </c>
      <c r="B11" s="3">
        <v>30</v>
      </c>
      <c r="C11" s="3">
        <v>82</v>
      </c>
      <c r="D11" s="3">
        <v>7</v>
      </c>
      <c r="E11" s="3">
        <v>77</v>
      </c>
      <c r="F11" s="3">
        <v>67</v>
      </c>
      <c r="G11" s="118">
        <f t="shared" si="0"/>
        <v>2.7333333333333334</v>
      </c>
      <c r="H11" s="118">
        <f t="shared" si="1"/>
        <v>11</v>
      </c>
      <c r="I11" s="118">
        <f t="shared" si="1"/>
        <v>0.87012987012987009</v>
      </c>
      <c r="J11" s="118">
        <f t="shared" si="2"/>
        <v>2.2333333333333334</v>
      </c>
    </row>
    <row r="12" spans="1:10" x14ac:dyDescent="0.25">
      <c r="A12" s="20" t="s">
        <v>28</v>
      </c>
      <c r="B12" s="45"/>
      <c r="C12" s="45"/>
      <c r="D12" s="45"/>
      <c r="E12" s="45"/>
      <c r="F12" s="45"/>
      <c r="G12" s="118">
        <f t="shared" si="0"/>
        <v>0</v>
      </c>
      <c r="H12" s="118">
        <f t="shared" si="1"/>
        <v>0</v>
      </c>
      <c r="I12" s="118">
        <f t="shared" si="1"/>
        <v>0</v>
      </c>
      <c r="J12" s="118">
        <f t="shared" si="2"/>
        <v>0</v>
      </c>
    </row>
    <row r="13" spans="1:10" ht="31.5" x14ac:dyDescent="0.25">
      <c r="A13" s="20" t="s">
        <v>29</v>
      </c>
      <c r="B13" s="37"/>
      <c r="C13" s="37"/>
      <c r="D13" s="45"/>
      <c r="E13" s="45"/>
      <c r="F13" s="45"/>
      <c r="G13" s="118">
        <f t="shared" si="0"/>
        <v>0</v>
      </c>
      <c r="H13" s="118">
        <f t="shared" si="1"/>
        <v>0</v>
      </c>
      <c r="I13" s="118">
        <f t="shared" si="1"/>
        <v>0</v>
      </c>
      <c r="J13" s="118">
        <f t="shared" si="2"/>
        <v>0</v>
      </c>
    </row>
    <row r="14" spans="1:10" x14ac:dyDescent="0.25">
      <c r="A14" s="20" t="s">
        <v>30</v>
      </c>
      <c r="B14" s="3">
        <v>650</v>
      </c>
      <c r="C14" s="3">
        <v>587</v>
      </c>
      <c r="D14" s="3">
        <v>139</v>
      </c>
      <c r="E14" s="3">
        <v>511</v>
      </c>
      <c r="F14" s="3">
        <v>448.5</v>
      </c>
      <c r="G14" s="118">
        <f t="shared" si="0"/>
        <v>0.90307692307692311</v>
      </c>
      <c r="H14" s="118">
        <f t="shared" si="1"/>
        <v>3.6762589928057552</v>
      </c>
      <c r="I14" s="118">
        <f t="shared" si="1"/>
        <v>0.87769080234833663</v>
      </c>
      <c r="J14" s="118">
        <f t="shared" si="2"/>
        <v>0.69</v>
      </c>
    </row>
    <row r="15" spans="1:10" ht="47.25" x14ac:dyDescent="0.25">
      <c r="A15" s="20" t="s">
        <v>31</v>
      </c>
      <c r="B15" s="3">
        <v>1320</v>
      </c>
      <c r="C15" s="3">
        <v>1363.5</v>
      </c>
      <c r="D15" s="3">
        <v>120</v>
      </c>
      <c r="E15" s="3">
        <v>1258.5</v>
      </c>
      <c r="F15" s="3">
        <v>1050.5</v>
      </c>
      <c r="G15" s="118">
        <f t="shared" si="0"/>
        <v>1.0329545454545455</v>
      </c>
      <c r="H15" s="118">
        <f t="shared" si="1"/>
        <v>10.487500000000001</v>
      </c>
      <c r="I15" s="118">
        <f t="shared" si="1"/>
        <v>0.83472387763210176</v>
      </c>
      <c r="J15" s="118">
        <f t="shared" si="2"/>
        <v>0.79583333333333328</v>
      </c>
    </row>
    <row r="16" spans="1:10" x14ac:dyDescent="0.25">
      <c r="A16" s="20" t="s">
        <v>32</v>
      </c>
      <c r="B16" s="3">
        <v>35</v>
      </c>
      <c r="C16" s="3">
        <v>14</v>
      </c>
      <c r="D16" s="3">
        <v>0</v>
      </c>
      <c r="E16" s="3">
        <v>12</v>
      </c>
      <c r="F16" s="3">
        <v>8</v>
      </c>
      <c r="G16" s="118">
        <f t="shared" si="0"/>
        <v>0.4</v>
      </c>
      <c r="H16" s="118">
        <f t="shared" si="1"/>
        <v>0</v>
      </c>
      <c r="I16" s="118">
        <f t="shared" si="1"/>
        <v>0.66666666666666663</v>
      </c>
      <c r="J16" s="118">
        <f t="shared" si="2"/>
        <v>0.22857142857142856</v>
      </c>
    </row>
    <row r="17" spans="1:11" x14ac:dyDescent="0.25">
      <c r="A17" s="20" t="s">
        <v>33</v>
      </c>
      <c r="B17" s="3"/>
      <c r="C17" s="3"/>
      <c r="D17" s="3"/>
      <c r="E17" s="3"/>
      <c r="F17" s="3"/>
      <c r="G17" s="118">
        <f t="shared" si="0"/>
        <v>0</v>
      </c>
      <c r="H17" s="118">
        <f t="shared" si="1"/>
        <v>0</v>
      </c>
      <c r="I17" s="118">
        <f t="shared" si="1"/>
        <v>0</v>
      </c>
      <c r="J17" s="118">
        <f t="shared" si="2"/>
        <v>0</v>
      </c>
    </row>
    <row r="18" spans="1:11" x14ac:dyDescent="0.25">
      <c r="A18" s="20" t="s">
        <v>34</v>
      </c>
      <c r="B18" s="3"/>
      <c r="C18" s="3"/>
      <c r="D18" s="3"/>
      <c r="E18" s="3"/>
      <c r="F18" s="3"/>
      <c r="G18" s="118">
        <f t="shared" si="0"/>
        <v>0</v>
      </c>
      <c r="H18" s="118">
        <f t="shared" si="1"/>
        <v>0</v>
      </c>
      <c r="I18" s="118">
        <f t="shared" si="1"/>
        <v>0</v>
      </c>
      <c r="J18" s="118">
        <f t="shared" si="2"/>
        <v>0</v>
      </c>
    </row>
    <row r="19" spans="1:11" x14ac:dyDescent="0.25">
      <c r="A19" s="20" t="s">
        <v>35</v>
      </c>
      <c r="B19" s="3">
        <v>20</v>
      </c>
      <c r="C19" s="3">
        <v>13.5</v>
      </c>
      <c r="D19" s="3">
        <v>4</v>
      </c>
      <c r="E19" s="3">
        <v>11.5</v>
      </c>
      <c r="F19" s="3">
        <v>11</v>
      </c>
      <c r="G19" s="118">
        <f t="shared" si="0"/>
        <v>0.67500000000000004</v>
      </c>
      <c r="H19" s="118">
        <f t="shared" si="1"/>
        <v>2.875</v>
      </c>
      <c r="I19" s="118">
        <f t="shared" si="1"/>
        <v>0.95652173913043481</v>
      </c>
      <c r="J19" s="118">
        <f t="shared" si="2"/>
        <v>0.55000000000000004</v>
      </c>
    </row>
    <row r="20" spans="1:11" x14ac:dyDescent="0.25">
      <c r="A20" s="20" t="s">
        <v>36</v>
      </c>
      <c r="B20" s="3"/>
      <c r="C20" s="3"/>
      <c r="D20" s="3"/>
      <c r="E20" s="3"/>
      <c r="F20" s="3"/>
      <c r="G20" s="118">
        <f t="shared" si="0"/>
        <v>0</v>
      </c>
      <c r="H20" s="118">
        <f t="shared" si="1"/>
        <v>0</v>
      </c>
      <c r="I20" s="118">
        <f t="shared" si="1"/>
        <v>0</v>
      </c>
      <c r="J20" s="118">
        <f t="shared" si="2"/>
        <v>0</v>
      </c>
    </row>
    <row r="21" spans="1:11" x14ac:dyDescent="0.25">
      <c r="A21" s="20" t="s">
        <v>37</v>
      </c>
      <c r="B21" s="3"/>
      <c r="C21" s="3"/>
      <c r="D21" s="3"/>
      <c r="E21" s="3"/>
      <c r="F21" s="3"/>
      <c r="G21" s="118">
        <f t="shared" si="0"/>
        <v>0</v>
      </c>
      <c r="H21" s="118">
        <f t="shared" si="1"/>
        <v>0</v>
      </c>
      <c r="I21" s="118">
        <f t="shared" si="1"/>
        <v>0</v>
      </c>
      <c r="J21" s="118">
        <f t="shared" si="2"/>
        <v>0</v>
      </c>
    </row>
    <row r="22" spans="1:11" x14ac:dyDescent="0.25">
      <c r="A22" s="20" t="s">
        <v>38</v>
      </c>
      <c r="B22" s="3"/>
      <c r="C22" s="3"/>
      <c r="D22" s="3"/>
      <c r="E22" s="3"/>
      <c r="F22" s="3"/>
      <c r="G22" s="118">
        <f t="shared" si="0"/>
        <v>0</v>
      </c>
      <c r="H22" s="118">
        <f t="shared" si="1"/>
        <v>0</v>
      </c>
      <c r="I22" s="118">
        <f t="shared" si="1"/>
        <v>0</v>
      </c>
      <c r="J22" s="118">
        <f t="shared" si="2"/>
        <v>0</v>
      </c>
      <c r="K22" s="8"/>
    </row>
    <row r="23" spans="1:11" x14ac:dyDescent="0.25">
      <c r="A23" s="20" t="s">
        <v>39</v>
      </c>
      <c r="B23" s="3"/>
      <c r="C23" s="3"/>
      <c r="D23" s="3"/>
      <c r="E23" s="3"/>
      <c r="F23" s="3"/>
      <c r="G23" s="118">
        <f t="shared" si="0"/>
        <v>0</v>
      </c>
      <c r="H23" s="118">
        <f t="shared" si="1"/>
        <v>0</v>
      </c>
      <c r="I23" s="118">
        <f t="shared" si="1"/>
        <v>0</v>
      </c>
      <c r="J23" s="118">
        <f t="shared" si="2"/>
        <v>0</v>
      </c>
      <c r="K23" s="8"/>
    </row>
    <row r="24" spans="1:11" x14ac:dyDescent="0.25">
      <c r="A24" s="20" t="s">
        <v>40</v>
      </c>
      <c r="B24" s="3"/>
      <c r="C24" s="3"/>
      <c r="D24" s="3"/>
      <c r="E24" s="3"/>
      <c r="F24" s="3"/>
      <c r="G24" s="118">
        <f t="shared" si="0"/>
        <v>0</v>
      </c>
      <c r="H24" s="118">
        <f t="shared" si="1"/>
        <v>0</v>
      </c>
      <c r="I24" s="118">
        <f t="shared" si="1"/>
        <v>0</v>
      </c>
      <c r="J24" s="118">
        <f t="shared" si="2"/>
        <v>0</v>
      </c>
      <c r="K24" s="8"/>
    </row>
    <row r="25" spans="1:11" x14ac:dyDescent="0.25">
      <c r="A25" s="20" t="s">
        <v>41</v>
      </c>
      <c r="B25" s="3"/>
      <c r="C25" s="3"/>
      <c r="D25" s="3"/>
      <c r="E25" s="3"/>
      <c r="F25" s="3"/>
      <c r="G25" s="118">
        <f t="shared" si="0"/>
        <v>0</v>
      </c>
      <c r="H25" s="118">
        <f t="shared" si="1"/>
        <v>0</v>
      </c>
      <c r="I25" s="118">
        <f t="shared" si="1"/>
        <v>0</v>
      </c>
      <c r="J25" s="118">
        <f t="shared" si="2"/>
        <v>0</v>
      </c>
      <c r="K25" s="8"/>
    </row>
    <row r="26" spans="1:11" x14ac:dyDescent="0.25">
      <c r="A26" s="20" t="s">
        <v>42</v>
      </c>
      <c r="B26" s="3">
        <v>35</v>
      </c>
      <c r="C26" s="3">
        <v>49</v>
      </c>
      <c r="D26" s="3">
        <v>3</v>
      </c>
      <c r="E26" s="3">
        <v>46</v>
      </c>
      <c r="F26" s="3">
        <v>40</v>
      </c>
      <c r="G26" s="118">
        <f t="shared" si="0"/>
        <v>1.4</v>
      </c>
      <c r="H26" s="118">
        <f t="shared" si="1"/>
        <v>15.333333333333334</v>
      </c>
      <c r="I26" s="118">
        <f t="shared" si="1"/>
        <v>0.86956521739130432</v>
      </c>
      <c r="J26" s="118">
        <f t="shared" si="2"/>
        <v>1.1428571428571428</v>
      </c>
      <c r="K26" s="8"/>
    </row>
    <row r="27" spans="1:11" x14ac:dyDescent="0.25">
      <c r="A27" s="20" t="s">
        <v>43</v>
      </c>
      <c r="B27" s="3"/>
      <c r="C27" s="3"/>
      <c r="D27" s="3"/>
      <c r="E27" s="3"/>
      <c r="F27" s="3"/>
      <c r="G27" s="118">
        <f t="shared" si="0"/>
        <v>0</v>
      </c>
      <c r="H27" s="118">
        <f t="shared" si="1"/>
        <v>0</v>
      </c>
      <c r="I27" s="118">
        <f t="shared" si="1"/>
        <v>0</v>
      </c>
      <c r="J27" s="118">
        <f t="shared" si="2"/>
        <v>0</v>
      </c>
      <c r="K27" s="8"/>
    </row>
    <row r="28" spans="1:11" x14ac:dyDescent="0.25">
      <c r="A28" s="20" t="s">
        <v>44</v>
      </c>
      <c r="B28" s="3"/>
      <c r="C28" s="3"/>
      <c r="D28" s="3"/>
      <c r="E28" s="3"/>
      <c r="F28" s="3"/>
      <c r="G28" s="118">
        <f>IFERROR(C28/B28,0)</f>
        <v>0</v>
      </c>
      <c r="H28" s="118">
        <f t="shared" ref="H28:I31" si="3">IFERROR(E28/D28,0)</f>
        <v>0</v>
      </c>
      <c r="I28" s="118">
        <f t="shared" si="3"/>
        <v>0</v>
      </c>
      <c r="J28" s="118">
        <f>IFERROR(F28/B28,0)</f>
        <v>0</v>
      </c>
      <c r="K28" s="8"/>
    </row>
    <row r="29" spans="1:11" x14ac:dyDescent="0.25">
      <c r="A29" s="20" t="s">
        <v>45</v>
      </c>
      <c r="B29" s="3">
        <v>15</v>
      </c>
      <c r="C29" s="3">
        <v>14</v>
      </c>
      <c r="D29" s="3">
        <v>2</v>
      </c>
      <c r="E29" s="3">
        <v>11</v>
      </c>
      <c r="F29" s="3">
        <v>6</v>
      </c>
      <c r="G29" s="118">
        <f>IFERROR(C29/B29,0)</f>
        <v>0.93333333333333335</v>
      </c>
      <c r="H29" s="118">
        <f t="shared" si="3"/>
        <v>5.5</v>
      </c>
      <c r="I29" s="118">
        <f t="shared" si="3"/>
        <v>0.54545454545454541</v>
      </c>
      <c r="J29" s="118">
        <f>IFERROR(F29/B29,0)</f>
        <v>0.4</v>
      </c>
      <c r="K29" s="8"/>
    </row>
    <row r="30" spans="1:11" ht="31.5" x14ac:dyDescent="0.25">
      <c r="A30" s="37" t="s">
        <v>46</v>
      </c>
      <c r="B30" s="326">
        <v>400</v>
      </c>
      <c r="C30" s="326">
        <v>417</v>
      </c>
      <c r="D30" s="326">
        <v>55</v>
      </c>
      <c r="E30" s="326">
        <v>375</v>
      </c>
      <c r="F30" s="326">
        <v>320</v>
      </c>
      <c r="G30" s="118">
        <f>IFERROR(C30/B30,0)</f>
        <v>1.0425</v>
      </c>
      <c r="H30" s="118">
        <f t="shared" si="3"/>
        <v>6.8181818181818183</v>
      </c>
      <c r="I30" s="118">
        <f t="shared" si="3"/>
        <v>0.85333333333333339</v>
      </c>
      <c r="J30" s="118">
        <f>IFERROR(F30/B30,0)</f>
        <v>0.8</v>
      </c>
    </row>
    <row r="31" spans="1:11" x14ac:dyDescent="0.25">
      <c r="A31" s="116" t="s">
        <v>56</v>
      </c>
      <c r="B31" s="43">
        <f>SUM(B4:B30)</f>
        <v>2525</v>
      </c>
      <c r="C31" s="43">
        <f>SUM(C4:C30)</f>
        <v>2571</v>
      </c>
      <c r="D31" s="43">
        <f>SUM(D4:D30)</f>
        <v>347</v>
      </c>
      <c r="E31" s="43">
        <f>SUM(E4:E30)</f>
        <v>2326</v>
      </c>
      <c r="F31" s="43">
        <f>SUM(F4:F30)</f>
        <v>1972</v>
      </c>
      <c r="G31" s="118">
        <f>IFERROR(C31/B31,0)</f>
        <v>1.0182178217821782</v>
      </c>
      <c r="H31" s="118">
        <f t="shared" si="3"/>
        <v>6.7031700288184437</v>
      </c>
      <c r="I31" s="118">
        <f t="shared" si="3"/>
        <v>0.8478073946689596</v>
      </c>
      <c r="J31" s="118">
        <f>IFERROR(F31/B31,0)</f>
        <v>0.78099009900990102</v>
      </c>
    </row>
    <row r="32" spans="1:11" x14ac:dyDescent="0.25">
      <c r="A32" s="12"/>
      <c r="B32" s="8"/>
      <c r="C32" s="8"/>
      <c r="D32" s="8"/>
      <c r="E32" s="8"/>
      <c r="F32" s="8"/>
      <c r="G32" s="8"/>
      <c r="H32" s="8"/>
      <c r="J32" s="8"/>
    </row>
    <row r="33" spans="1:10" ht="16.5" thickBot="1" x14ac:dyDescent="0.3">
      <c r="A33" s="723" t="s">
        <v>55</v>
      </c>
      <c r="B33" s="724"/>
      <c r="C33" s="724"/>
      <c r="D33" s="724"/>
      <c r="E33" s="724"/>
      <c r="F33" s="724"/>
      <c r="G33" s="724"/>
      <c r="H33" s="724"/>
      <c r="I33" s="724"/>
      <c r="J33" s="724"/>
    </row>
    <row r="34" spans="1:10" ht="32.25" thickBot="1" x14ac:dyDescent="0.3">
      <c r="A34" s="64" t="s">
        <v>68</v>
      </c>
      <c r="B34" s="65" t="s">
        <v>59</v>
      </c>
      <c r="C34" s="65" t="s">
        <v>60</v>
      </c>
      <c r="D34" s="66" t="s">
        <v>61</v>
      </c>
      <c r="E34" s="66" t="s">
        <v>62</v>
      </c>
      <c r="F34" s="66" t="s">
        <v>63</v>
      </c>
      <c r="G34" s="81" t="s">
        <v>64</v>
      </c>
      <c r="H34" s="81" t="s">
        <v>65</v>
      </c>
      <c r="I34" s="81" t="s">
        <v>66</v>
      </c>
      <c r="J34" s="82" t="s">
        <v>67</v>
      </c>
    </row>
    <row r="35" spans="1:10" ht="31.5" x14ac:dyDescent="0.25">
      <c r="A35" s="62" t="s">
        <v>20</v>
      </c>
      <c r="B35" s="63"/>
      <c r="C35" s="63"/>
      <c r="D35" s="63"/>
      <c r="E35" s="63"/>
      <c r="F35" s="63"/>
      <c r="G35" s="117">
        <f>IFERROR(C35/B35,0)</f>
        <v>0</v>
      </c>
      <c r="H35" s="117">
        <f>IFERROR(E35/D35,0)</f>
        <v>0</v>
      </c>
      <c r="I35" s="117">
        <f>IFERROR(F35/E35,0)</f>
        <v>0</v>
      </c>
      <c r="J35" s="117">
        <f>IFERROR(F35/B35,0)</f>
        <v>0</v>
      </c>
    </row>
    <row r="36" spans="1:10" x14ac:dyDescent="0.25">
      <c r="A36" s="20" t="s">
        <v>21</v>
      </c>
      <c r="B36" s="3"/>
      <c r="C36" s="3"/>
      <c r="D36" s="3"/>
      <c r="E36" s="3"/>
      <c r="F36" s="3"/>
      <c r="G36" s="118">
        <f t="shared" ref="G36:G60" si="4">IFERROR(C36/B36,0)</f>
        <v>0</v>
      </c>
      <c r="H36" s="118">
        <f t="shared" ref="H36:I51" si="5">IFERROR(E36/D36,0)</f>
        <v>0</v>
      </c>
      <c r="I36" s="118">
        <f t="shared" si="5"/>
        <v>0</v>
      </c>
      <c r="J36" s="118">
        <f t="shared" ref="J36:J60" si="6">IFERROR(F36/B36,0)</f>
        <v>0</v>
      </c>
    </row>
    <row r="37" spans="1:10" x14ac:dyDescent="0.25">
      <c r="A37" s="20" t="s">
        <v>22</v>
      </c>
      <c r="B37" s="3"/>
      <c r="C37" s="3"/>
      <c r="D37" s="3"/>
      <c r="E37" s="3"/>
      <c r="F37" s="3"/>
      <c r="G37" s="118">
        <f t="shared" si="4"/>
        <v>0</v>
      </c>
      <c r="H37" s="118">
        <f t="shared" si="5"/>
        <v>0</v>
      </c>
      <c r="I37" s="118">
        <f t="shared" si="5"/>
        <v>0</v>
      </c>
      <c r="J37" s="118">
        <f t="shared" si="6"/>
        <v>0</v>
      </c>
    </row>
    <row r="38" spans="1:10" ht="31.5" x14ac:dyDescent="0.25">
      <c r="A38" s="20" t="s">
        <v>23</v>
      </c>
      <c r="B38" s="3"/>
      <c r="C38" s="3"/>
      <c r="D38" s="3"/>
      <c r="E38" s="3"/>
      <c r="F38" s="3"/>
      <c r="G38" s="118">
        <f t="shared" si="4"/>
        <v>0</v>
      </c>
      <c r="H38" s="118">
        <f t="shared" si="5"/>
        <v>0</v>
      </c>
      <c r="I38" s="118">
        <f t="shared" si="5"/>
        <v>0</v>
      </c>
      <c r="J38" s="118">
        <f t="shared" si="6"/>
        <v>0</v>
      </c>
    </row>
    <row r="39" spans="1:10" x14ac:dyDescent="0.25">
      <c r="A39" s="20" t="s">
        <v>24</v>
      </c>
      <c r="B39" s="3"/>
      <c r="C39" s="3"/>
      <c r="D39" s="3"/>
      <c r="E39" s="3"/>
      <c r="F39" s="3"/>
      <c r="G39" s="118">
        <f t="shared" si="4"/>
        <v>0</v>
      </c>
      <c r="H39" s="118">
        <f t="shared" si="5"/>
        <v>0</v>
      </c>
      <c r="I39" s="118">
        <f t="shared" si="5"/>
        <v>0</v>
      </c>
      <c r="J39" s="118">
        <f t="shared" si="6"/>
        <v>0</v>
      </c>
    </row>
    <row r="40" spans="1:10" x14ac:dyDescent="0.25">
      <c r="A40" s="20" t="s">
        <v>25</v>
      </c>
      <c r="B40" s="3"/>
      <c r="C40" s="3"/>
      <c r="D40" s="3"/>
      <c r="E40" s="3"/>
      <c r="F40" s="3"/>
      <c r="G40" s="118">
        <f t="shared" si="4"/>
        <v>0</v>
      </c>
      <c r="H40" s="118">
        <f t="shared" si="5"/>
        <v>0</v>
      </c>
      <c r="I40" s="118">
        <f t="shared" si="5"/>
        <v>0</v>
      </c>
      <c r="J40" s="118">
        <f t="shared" si="6"/>
        <v>0</v>
      </c>
    </row>
    <row r="41" spans="1:10" x14ac:dyDescent="0.25">
      <c r="A41" s="20" t="s">
        <v>26</v>
      </c>
      <c r="B41" s="3"/>
      <c r="C41" s="3"/>
      <c r="D41" s="3"/>
      <c r="E41" s="3"/>
      <c r="F41" s="3"/>
      <c r="G41" s="118">
        <f t="shared" si="4"/>
        <v>0</v>
      </c>
      <c r="H41" s="118">
        <f t="shared" si="5"/>
        <v>0</v>
      </c>
      <c r="I41" s="118">
        <f t="shared" si="5"/>
        <v>0</v>
      </c>
      <c r="J41" s="118">
        <f t="shared" si="6"/>
        <v>0</v>
      </c>
    </row>
    <row r="42" spans="1:10" x14ac:dyDescent="0.25">
      <c r="A42" s="20" t="s">
        <v>27</v>
      </c>
      <c r="B42" s="3"/>
      <c r="C42" s="3"/>
      <c r="D42" s="3"/>
      <c r="E42" s="3"/>
      <c r="F42" s="3"/>
      <c r="G42" s="118">
        <f t="shared" si="4"/>
        <v>0</v>
      </c>
      <c r="H42" s="118">
        <f t="shared" si="5"/>
        <v>0</v>
      </c>
      <c r="I42" s="118">
        <f t="shared" si="5"/>
        <v>0</v>
      </c>
      <c r="J42" s="118">
        <f t="shared" si="6"/>
        <v>0</v>
      </c>
    </row>
    <row r="43" spans="1:10" x14ac:dyDescent="0.25">
      <c r="A43" s="20" t="s">
        <v>28</v>
      </c>
      <c r="B43" s="45"/>
      <c r="C43" s="45"/>
      <c r="D43" s="45"/>
      <c r="E43" s="45"/>
      <c r="F43" s="45"/>
      <c r="G43" s="118">
        <f t="shared" si="4"/>
        <v>0</v>
      </c>
      <c r="H43" s="118">
        <f t="shared" si="5"/>
        <v>0</v>
      </c>
      <c r="I43" s="118">
        <f t="shared" si="5"/>
        <v>0</v>
      </c>
      <c r="J43" s="118">
        <f t="shared" si="6"/>
        <v>0</v>
      </c>
    </row>
    <row r="44" spans="1:10" ht="31.5" x14ac:dyDescent="0.25">
      <c r="A44" s="20" t="s">
        <v>29</v>
      </c>
      <c r="B44" s="37"/>
      <c r="C44" s="37"/>
      <c r="D44" s="45"/>
      <c r="E44" s="45"/>
      <c r="F44" s="45"/>
      <c r="G44" s="118">
        <f t="shared" si="4"/>
        <v>0</v>
      </c>
      <c r="H44" s="118">
        <f t="shared" si="5"/>
        <v>0</v>
      </c>
      <c r="I44" s="118">
        <f t="shared" si="5"/>
        <v>0</v>
      </c>
      <c r="J44" s="118">
        <f t="shared" si="6"/>
        <v>0</v>
      </c>
    </row>
    <row r="45" spans="1:10" x14ac:dyDescent="0.25">
      <c r="A45" s="20" t="s">
        <v>30</v>
      </c>
      <c r="B45" s="3"/>
      <c r="C45" s="3"/>
      <c r="D45" s="3"/>
      <c r="E45" s="3"/>
      <c r="F45" s="3"/>
      <c r="G45" s="118">
        <f t="shared" si="4"/>
        <v>0</v>
      </c>
      <c r="H45" s="118">
        <f t="shared" si="5"/>
        <v>0</v>
      </c>
      <c r="I45" s="118">
        <f t="shared" si="5"/>
        <v>0</v>
      </c>
      <c r="J45" s="118">
        <f t="shared" si="6"/>
        <v>0</v>
      </c>
    </row>
    <row r="46" spans="1:10" ht="47.25" x14ac:dyDescent="0.25">
      <c r="A46" s="20" t="s">
        <v>31</v>
      </c>
      <c r="B46" s="3"/>
      <c r="C46" s="3"/>
      <c r="D46" s="3"/>
      <c r="E46" s="3"/>
      <c r="F46" s="3"/>
      <c r="G46" s="118">
        <f t="shared" si="4"/>
        <v>0</v>
      </c>
      <c r="H46" s="118">
        <f t="shared" si="5"/>
        <v>0</v>
      </c>
      <c r="I46" s="118">
        <f t="shared" si="5"/>
        <v>0</v>
      </c>
      <c r="J46" s="118">
        <f t="shared" si="6"/>
        <v>0</v>
      </c>
    </row>
    <row r="47" spans="1:10" x14ac:dyDescent="0.25">
      <c r="A47" s="20" t="s">
        <v>32</v>
      </c>
      <c r="B47" s="3"/>
      <c r="C47" s="3"/>
      <c r="D47" s="3"/>
      <c r="E47" s="3"/>
      <c r="F47" s="3"/>
      <c r="G47" s="118">
        <f t="shared" si="4"/>
        <v>0</v>
      </c>
      <c r="H47" s="118">
        <f t="shared" si="5"/>
        <v>0</v>
      </c>
      <c r="I47" s="118">
        <f t="shared" si="5"/>
        <v>0</v>
      </c>
      <c r="J47" s="118">
        <f t="shared" si="6"/>
        <v>0</v>
      </c>
    </row>
    <row r="48" spans="1:10" x14ac:dyDescent="0.25">
      <c r="A48" s="20" t="s">
        <v>33</v>
      </c>
      <c r="B48" s="3"/>
      <c r="C48" s="3"/>
      <c r="D48" s="3"/>
      <c r="E48" s="3"/>
      <c r="F48" s="3"/>
      <c r="G48" s="118">
        <f t="shared" si="4"/>
        <v>0</v>
      </c>
      <c r="H48" s="118">
        <f t="shared" si="5"/>
        <v>0</v>
      </c>
      <c r="I48" s="118">
        <f t="shared" si="5"/>
        <v>0</v>
      </c>
      <c r="J48" s="118">
        <f t="shared" si="6"/>
        <v>0</v>
      </c>
    </row>
    <row r="49" spans="1:10" x14ac:dyDescent="0.25">
      <c r="A49" s="20" t="s">
        <v>34</v>
      </c>
      <c r="B49" s="3"/>
      <c r="C49" s="3"/>
      <c r="D49" s="3"/>
      <c r="E49" s="3"/>
      <c r="F49" s="3"/>
      <c r="G49" s="118">
        <f t="shared" si="4"/>
        <v>0</v>
      </c>
      <c r="H49" s="118">
        <f t="shared" si="5"/>
        <v>0</v>
      </c>
      <c r="I49" s="118">
        <f t="shared" si="5"/>
        <v>0</v>
      </c>
      <c r="J49" s="118">
        <f t="shared" si="6"/>
        <v>0</v>
      </c>
    </row>
    <row r="50" spans="1:10" x14ac:dyDescent="0.25">
      <c r="A50" s="20" t="s">
        <v>35</v>
      </c>
      <c r="B50" s="3"/>
      <c r="C50" s="3"/>
      <c r="D50" s="3"/>
      <c r="E50" s="3"/>
      <c r="F50" s="3"/>
      <c r="G50" s="118">
        <f t="shared" si="4"/>
        <v>0</v>
      </c>
      <c r="H50" s="118">
        <f t="shared" si="5"/>
        <v>0</v>
      </c>
      <c r="I50" s="118">
        <f t="shared" si="5"/>
        <v>0</v>
      </c>
      <c r="J50" s="118">
        <f t="shared" si="6"/>
        <v>0</v>
      </c>
    </row>
    <row r="51" spans="1:10" x14ac:dyDescent="0.25">
      <c r="A51" s="20" t="s">
        <v>36</v>
      </c>
      <c r="B51" s="3"/>
      <c r="C51" s="3"/>
      <c r="D51" s="3"/>
      <c r="E51" s="3"/>
      <c r="F51" s="3"/>
      <c r="G51" s="118">
        <f t="shared" si="4"/>
        <v>0</v>
      </c>
      <c r="H51" s="118">
        <f t="shared" si="5"/>
        <v>0</v>
      </c>
      <c r="I51" s="118">
        <f t="shared" si="5"/>
        <v>0</v>
      </c>
      <c r="J51" s="118">
        <f t="shared" si="6"/>
        <v>0</v>
      </c>
    </row>
    <row r="52" spans="1:10" x14ac:dyDescent="0.25">
      <c r="A52" s="20" t="s">
        <v>37</v>
      </c>
      <c r="B52" s="3"/>
      <c r="C52" s="3"/>
      <c r="D52" s="3"/>
      <c r="E52" s="3"/>
      <c r="F52" s="3"/>
      <c r="G52" s="118">
        <f t="shared" si="4"/>
        <v>0</v>
      </c>
      <c r="H52" s="118">
        <f t="shared" ref="H52:I60" si="7">IFERROR(E52/D52,0)</f>
        <v>0</v>
      </c>
      <c r="I52" s="118">
        <f t="shared" si="7"/>
        <v>0</v>
      </c>
      <c r="J52" s="118">
        <f t="shared" si="6"/>
        <v>0</v>
      </c>
    </row>
    <row r="53" spans="1:10" x14ac:dyDescent="0.25">
      <c r="A53" s="20" t="s">
        <v>38</v>
      </c>
      <c r="B53" s="3"/>
      <c r="C53" s="3"/>
      <c r="D53" s="3"/>
      <c r="E53" s="3"/>
      <c r="F53" s="3"/>
      <c r="G53" s="118">
        <f t="shared" si="4"/>
        <v>0</v>
      </c>
      <c r="H53" s="118">
        <f t="shared" si="7"/>
        <v>0</v>
      </c>
      <c r="I53" s="118">
        <f t="shared" si="7"/>
        <v>0</v>
      </c>
      <c r="J53" s="118">
        <f t="shared" si="6"/>
        <v>0</v>
      </c>
    </row>
    <row r="54" spans="1:10" x14ac:dyDescent="0.25">
      <c r="A54" s="20" t="s">
        <v>39</v>
      </c>
      <c r="B54" s="3"/>
      <c r="C54" s="3"/>
      <c r="D54" s="3"/>
      <c r="E54" s="3"/>
      <c r="F54" s="3"/>
      <c r="G54" s="118">
        <f t="shared" si="4"/>
        <v>0</v>
      </c>
      <c r="H54" s="118">
        <f t="shared" si="7"/>
        <v>0</v>
      </c>
      <c r="I54" s="118">
        <f t="shared" si="7"/>
        <v>0</v>
      </c>
      <c r="J54" s="118">
        <f t="shared" si="6"/>
        <v>0</v>
      </c>
    </row>
    <row r="55" spans="1:10" x14ac:dyDescent="0.25">
      <c r="A55" s="20" t="s">
        <v>40</v>
      </c>
      <c r="B55" s="3"/>
      <c r="C55" s="3"/>
      <c r="D55" s="3"/>
      <c r="E55" s="3"/>
      <c r="F55" s="3"/>
      <c r="G55" s="118">
        <f t="shared" si="4"/>
        <v>0</v>
      </c>
      <c r="H55" s="118">
        <f t="shared" si="7"/>
        <v>0</v>
      </c>
      <c r="I55" s="118">
        <f t="shared" si="7"/>
        <v>0</v>
      </c>
      <c r="J55" s="118">
        <f t="shared" si="6"/>
        <v>0</v>
      </c>
    </row>
    <row r="56" spans="1:10" x14ac:dyDescent="0.25">
      <c r="A56" s="20" t="s">
        <v>41</v>
      </c>
      <c r="B56" s="3"/>
      <c r="C56" s="3"/>
      <c r="D56" s="3"/>
      <c r="E56" s="3"/>
      <c r="F56" s="3"/>
      <c r="G56" s="118">
        <f t="shared" si="4"/>
        <v>0</v>
      </c>
      <c r="H56" s="118">
        <f t="shared" si="7"/>
        <v>0</v>
      </c>
      <c r="I56" s="118">
        <f t="shared" si="7"/>
        <v>0</v>
      </c>
      <c r="J56" s="118">
        <f t="shared" si="6"/>
        <v>0</v>
      </c>
    </row>
    <row r="57" spans="1:10" x14ac:dyDescent="0.25">
      <c r="A57" s="20" t="s">
        <v>42</v>
      </c>
      <c r="B57" s="3"/>
      <c r="C57" s="3"/>
      <c r="D57" s="3"/>
      <c r="E57" s="3"/>
      <c r="F57" s="3"/>
      <c r="G57" s="118">
        <f t="shared" si="4"/>
        <v>0</v>
      </c>
      <c r="H57" s="118">
        <f t="shared" si="7"/>
        <v>0</v>
      </c>
      <c r="I57" s="118">
        <f t="shared" si="7"/>
        <v>0</v>
      </c>
      <c r="J57" s="118">
        <f t="shared" si="6"/>
        <v>0</v>
      </c>
    </row>
    <row r="58" spans="1:10" x14ac:dyDescent="0.25">
      <c r="A58" s="20" t="s">
        <v>43</v>
      </c>
      <c r="B58" s="3"/>
      <c r="C58" s="3"/>
      <c r="D58" s="3"/>
      <c r="E58" s="3"/>
      <c r="F58" s="3"/>
      <c r="G58" s="118">
        <f t="shared" si="4"/>
        <v>0</v>
      </c>
      <c r="H58" s="118">
        <f t="shared" si="7"/>
        <v>0</v>
      </c>
      <c r="I58" s="118">
        <f t="shared" si="7"/>
        <v>0</v>
      </c>
      <c r="J58" s="118">
        <f t="shared" si="6"/>
        <v>0</v>
      </c>
    </row>
    <row r="59" spans="1:10" x14ac:dyDescent="0.25">
      <c r="A59" s="20" t="s">
        <v>44</v>
      </c>
      <c r="B59" s="3"/>
      <c r="C59" s="3"/>
      <c r="D59" s="3"/>
      <c r="E59" s="3"/>
      <c r="F59" s="3"/>
      <c r="G59" s="118">
        <f t="shared" si="4"/>
        <v>0</v>
      </c>
      <c r="H59" s="118">
        <f t="shared" si="7"/>
        <v>0</v>
      </c>
      <c r="I59" s="118">
        <f t="shared" si="7"/>
        <v>0</v>
      </c>
      <c r="J59" s="118">
        <f t="shared" si="6"/>
        <v>0</v>
      </c>
    </row>
    <row r="60" spans="1:10" x14ac:dyDescent="0.25">
      <c r="A60" s="20" t="s">
        <v>45</v>
      </c>
      <c r="B60" s="3"/>
      <c r="C60" s="3"/>
      <c r="D60" s="3"/>
      <c r="E60" s="3"/>
      <c r="F60" s="3"/>
      <c r="G60" s="118">
        <f t="shared" si="4"/>
        <v>0</v>
      </c>
      <c r="H60" s="118">
        <f t="shared" si="7"/>
        <v>0</v>
      </c>
      <c r="I60" s="118">
        <f t="shared" si="7"/>
        <v>0</v>
      </c>
      <c r="J60" s="118">
        <f t="shared" si="6"/>
        <v>0</v>
      </c>
    </row>
    <row r="61" spans="1:10" ht="31.5" x14ac:dyDescent="0.25">
      <c r="A61" s="37" t="s">
        <v>46</v>
      </c>
      <c r="B61" s="45"/>
      <c r="C61" s="45"/>
      <c r="D61" s="45"/>
      <c r="E61" s="45"/>
      <c r="F61" s="45"/>
      <c r="G61" s="118">
        <f>IFERROR(C61/B61,0)</f>
        <v>0</v>
      </c>
      <c r="H61" s="118">
        <f>IFERROR(E61/D61,0)</f>
        <v>0</v>
      </c>
      <c r="I61" s="118">
        <f>IFERROR(F61/E61,0)</f>
        <v>0</v>
      </c>
      <c r="J61" s="118">
        <f>IFERROR(F61/B61,0)</f>
        <v>0</v>
      </c>
    </row>
    <row r="62" spans="1:10" x14ac:dyDescent="0.25">
      <c r="A62" s="116" t="s">
        <v>56</v>
      </c>
      <c r="B62" s="43">
        <f>SUM(B35:B61)</f>
        <v>0</v>
      </c>
      <c r="C62" s="43">
        <f>SUM(C35:C61)</f>
        <v>0</v>
      </c>
      <c r="D62" s="43">
        <f>SUM(D35:D61)</f>
        <v>0</v>
      </c>
      <c r="E62" s="43">
        <f>SUM(E35:E61)</f>
        <v>0</v>
      </c>
      <c r="F62" s="43">
        <f>SUM(F35:F61)</f>
        <v>0</v>
      </c>
      <c r="G62" s="118">
        <f>IFERROR(C62/B62,0)</f>
        <v>0</v>
      </c>
      <c r="H62" s="118">
        <f>IFERROR(E62/D62,0)</f>
        <v>0</v>
      </c>
      <c r="I62" s="118">
        <f>IFERROR(F62/E62,0)</f>
        <v>0</v>
      </c>
      <c r="J62" s="118">
        <f>IFERROR(F62/B62,0)</f>
        <v>0</v>
      </c>
    </row>
    <row r="63" spans="1:10" x14ac:dyDescent="0.25">
      <c r="J63" s="8"/>
    </row>
    <row r="64" spans="1:10" ht="16.5" thickBot="1" x14ac:dyDescent="0.3">
      <c r="A64" s="725" t="s">
        <v>124</v>
      </c>
      <c r="B64" s="726"/>
      <c r="C64" s="726"/>
      <c r="D64" s="726"/>
      <c r="E64" s="727"/>
    </row>
    <row r="65" spans="1:9" ht="63.75" thickBot="1" x14ac:dyDescent="0.3">
      <c r="A65" s="76" t="s">
        <v>68</v>
      </c>
      <c r="B65" s="77" t="s">
        <v>60</v>
      </c>
      <c r="C65" s="78" t="s">
        <v>61</v>
      </c>
      <c r="D65" s="78" t="s">
        <v>62</v>
      </c>
      <c r="E65" s="78" t="s">
        <v>63</v>
      </c>
      <c r="F65" s="79" t="s">
        <v>143</v>
      </c>
      <c r="G65" s="79" t="s">
        <v>144</v>
      </c>
      <c r="H65" s="79" t="s">
        <v>145</v>
      </c>
      <c r="I65" s="80" t="s">
        <v>146</v>
      </c>
    </row>
    <row r="66" spans="1:9" ht="31.5" x14ac:dyDescent="0.25">
      <c r="A66" s="62" t="s">
        <v>20</v>
      </c>
      <c r="B66" s="63"/>
      <c r="C66" s="63"/>
      <c r="D66" s="63"/>
      <c r="E66" s="63"/>
      <c r="F66" s="119">
        <f>+IFERROR(B66/(C4+C35),0)*100</f>
        <v>0</v>
      </c>
      <c r="G66" s="119">
        <f>+IFERROR(C66/(D4+D35),0)*100</f>
        <v>0</v>
      </c>
      <c r="H66" s="119">
        <f>+IFERROR(D66/(E4+E35),0)*100</f>
        <v>0</v>
      </c>
      <c r="I66" s="119">
        <f>+IFERROR(E66/(F4+F35),0)*100</f>
        <v>0</v>
      </c>
    </row>
    <row r="67" spans="1:9" x14ac:dyDescent="0.25">
      <c r="A67" s="20" t="s">
        <v>21</v>
      </c>
      <c r="B67" s="3"/>
      <c r="C67" s="3"/>
      <c r="D67" s="3"/>
      <c r="E67" s="3"/>
      <c r="F67" s="120">
        <f t="shared" ref="F67:I82" si="8">+IFERROR(B67/(C5+C36),0)*100</f>
        <v>0</v>
      </c>
      <c r="G67" s="120">
        <f t="shared" si="8"/>
        <v>0</v>
      </c>
      <c r="H67" s="120">
        <f t="shared" si="8"/>
        <v>0</v>
      </c>
      <c r="I67" s="120">
        <f t="shared" si="8"/>
        <v>0</v>
      </c>
    </row>
    <row r="68" spans="1:9" x14ac:dyDescent="0.25">
      <c r="A68" s="20" t="s">
        <v>22</v>
      </c>
      <c r="B68" s="3">
        <v>25</v>
      </c>
      <c r="C68" s="3">
        <v>11</v>
      </c>
      <c r="D68" s="3">
        <v>19</v>
      </c>
      <c r="E68" s="3">
        <v>19</v>
      </c>
      <c r="F68" s="120">
        <f t="shared" si="8"/>
        <v>80.645161290322577</v>
      </c>
      <c r="G68" s="120">
        <f t="shared" si="8"/>
        <v>64.705882352941174</v>
      </c>
      <c r="H68" s="120">
        <f t="shared" si="8"/>
        <v>79.166666666666657</v>
      </c>
      <c r="I68" s="120">
        <f t="shared" si="8"/>
        <v>90.476190476190482</v>
      </c>
    </row>
    <row r="69" spans="1:9" ht="31.5" x14ac:dyDescent="0.25">
      <c r="A69" s="20" t="s">
        <v>23</v>
      </c>
      <c r="B69" s="3"/>
      <c r="C69" s="3"/>
      <c r="D69" s="3"/>
      <c r="E69" s="3"/>
      <c r="F69" s="120">
        <f t="shared" si="8"/>
        <v>0</v>
      </c>
      <c r="G69" s="120">
        <f t="shared" si="8"/>
        <v>0</v>
      </c>
      <c r="H69" s="120">
        <f t="shared" si="8"/>
        <v>0</v>
      </c>
      <c r="I69" s="120">
        <f t="shared" si="8"/>
        <v>0</v>
      </c>
    </row>
    <row r="70" spans="1:9" x14ac:dyDescent="0.25">
      <c r="A70" s="20" t="s">
        <v>24</v>
      </c>
      <c r="B70" s="3"/>
      <c r="C70" s="3"/>
      <c r="D70" s="3"/>
      <c r="E70" s="3"/>
      <c r="F70" s="120">
        <f t="shared" si="8"/>
        <v>0</v>
      </c>
      <c r="G70" s="120">
        <f t="shared" si="8"/>
        <v>0</v>
      </c>
      <c r="H70" s="120">
        <f t="shared" si="8"/>
        <v>0</v>
      </c>
      <c r="I70" s="120">
        <f t="shared" si="8"/>
        <v>0</v>
      </c>
    </row>
    <row r="71" spans="1:9" x14ac:dyDescent="0.25">
      <c r="A71" s="20" t="s">
        <v>25</v>
      </c>
      <c r="B71" s="3"/>
      <c r="C71" s="3"/>
      <c r="D71" s="3"/>
      <c r="E71" s="3"/>
      <c r="F71" s="120">
        <f t="shared" si="8"/>
        <v>0</v>
      </c>
      <c r="G71" s="120">
        <f t="shared" si="8"/>
        <v>0</v>
      </c>
      <c r="H71" s="120">
        <f t="shared" si="8"/>
        <v>0</v>
      </c>
      <c r="I71" s="120">
        <f t="shared" si="8"/>
        <v>0</v>
      </c>
    </row>
    <row r="72" spans="1:9" x14ac:dyDescent="0.25">
      <c r="A72" s="20" t="s">
        <v>26</v>
      </c>
      <c r="B72" s="3"/>
      <c r="C72" s="3"/>
      <c r="D72" s="3"/>
      <c r="E72" s="3"/>
      <c r="F72" s="120">
        <f t="shared" si="8"/>
        <v>0</v>
      </c>
      <c r="G72" s="120">
        <f t="shared" si="8"/>
        <v>0</v>
      </c>
      <c r="H72" s="120">
        <f t="shared" si="8"/>
        <v>0</v>
      </c>
      <c r="I72" s="120">
        <f t="shared" si="8"/>
        <v>0</v>
      </c>
    </row>
    <row r="73" spans="1:9" x14ac:dyDescent="0.25">
      <c r="A73" s="20" t="s">
        <v>27</v>
      </c>
      <c r="B73" s="326">
        <v>80.5</v>
      </c>
      <c r="C73" s="326">
        <v>7</v>
      </c>
      <c r="D73" s="326">
        <v>76.5</v>
      </c>
      <c r="E73" s="326">
        <v>66.5</v>
      </c>
      <c r="F73" s="120">
        <f t="shared" si="8"/>
        <v>98.170731707317074</v>
      </c>
      <c r="G73" s="120">
        <f t="shared" si="8"/>
        <v>100</v>
      </c>
      <c r="H73" s="120">
        <f t="shared" si="8"/>
        <v>99.350649350649363</v>
      </c>
      <c r="I73" s="120">
        <f t="shared" si="8"/>
        <v>99.253731343283576</v>
      </c>
    </row>
    <row r="74" spans="1:9" x14ac:dyDescent="0.25">
      <c r="A74" s="20" t="s">
        <v>28</v>
      </c>
      <c r="B74" s="37"/>
      <c r="C74" s="45"/>
      <c r="D74" s="45"/>
      <c r="E74" s="45"/>
      <c r="F74" s="120">
        <f t="shared" si="8"/>
        <v>0</v>
      </c>
      <c r="G74" s="120">
        <f t="shared" si="8"/>
        <v>0</v>
      </c>
      <c r="H74" s="120">
        <f t="shared" si="8"/>
        <v>0</v>
      </c>
      <c r="I74" s="120">
        <f t="shared" si="8"/>
        <v>0</v>
      </c>
    </row>
    <row r="75" spans="1:9" ht="31.5" x14ac:dyDescent="0.25">
      <c r="A75" s="20" t="s">
        <v>29</v>
      </c>
      <c r="B75" s="3"/>
      <c r="C75" s="3"/>
      <c r="D75" s="3"/>
      <c r="E75" s="3"/>
      <c r="F75" s="120">
        <f t="shared" si="8"/>
        <v>0</v>
      </c>
      <c r="G75" s="120">
        <f t="shared" si="8"/>
        <v>0</v>
      </c>
      <c r="H75" s="120">
        <f t="shared" si="8"/>
        <v>0</v>
      </c>
      <c r="I75" s="120">
        <f t="shared" si="8"/>
        <v>0</v>
      </c>
    </row>
    <row r="76" spans="1:9" x14ac:dyDescent="0.25">
      <c r="A76" s="20" t="s">
        <v>30</v>
      </c>
      <c r="B76" s="3">
        <v>522.5</v>
      </c>
      <c r="C76" s="3">
        <v>119.5</v>
      </c>
      <c r="D76" s="3">
        <v>459.5</v>
      </c>
      <c r="E76" s="3">
        <v>430.5</v>
      </c>
      <c r="F76" s="120">
        <f t="shared" si="8"/>
        <v>89.011925042589439</v>
      </c>
      <c r="G76" s="120">
        <f t="shared" si="8"/>
        <v>85.97122302158273</v>
      </c>
      <c r="H76" s="120">
        <f t="shared" si="8"/>
        <v>89.921722113502938</v>
      </c>
      <c r="I76" s="120">
        <f t="shared" si="8"/>
        <v>95.986622073578602</v>
      </c>
    </row>
    <row r="77" spans="1:9" ht="47.25" x14ac:dyDescent="0.25">
      <c r="A77" s="20" t="s">
        <v>31</v>
      </c>
      <c r="B77" s="3">
        <v>1225</v>
      </c>
      <c r="C77" s="3">
        <v>90</v>
      </c>
      <c r="D77" s="3">
        <v>1139</v>
      </c>
      <c r="E77" s="3">
        <v>958.5</v>
      </c>
      <c r="F77" s="120">
        <f t="shared" si="8"/>
        <v>89.842317565089843</v>
      </c>
      <c r="G77" s="120">
        <f t="shared" si="8"/>
        <v>75</v>
      </c>
      <c r="H77" s="120">
        <f t="shared" si="8"/>
        <v>90.504568931267386</v>
      </c>
      <c r="I77" s="120">
        <f t="shared" si="8"/>
        <v>91.242265587815325</v>
      </c>
    </row>
    <row r="78" spans="1:9" x14ac:dyDescent="0.25">
      <c r="A78" s="20" t="s">
        <v>32</v>
      </c>
      <c r="B78" s="3">
        <v>11</v>
      </c>
      <c r="C78" s="3">
        <v>0</v>
      </c>
      <c r="D78" s="3">
        <v>9</v>
      </c>
      <c r="E78" s="3">
        <v>8</v>
      </c>
      <c r="F78" s="120">
        <f t="shared" si="8"/>
        <v>78.571428571428569</v>
      </c>
      <c r="G78" s="120">
        <f t="shared" si="8"/>
        <v>0</v>
      </c>
      <c r="H78" s="120">
        <f t="shared" si="8"/>
        <v>75</v>
      </c>
      <c r="I78" s="120">
        <f t="shared" si="8"/>
        <v>100</v>
      </c>
    </row>
    <row r="79" spans="1:9" x14ac:dyDescent="0.25">
      <c r="A79" s="20" t="s">
        <v>33</v>
      </c>
      <c r="B79" s="3"/>
      <c r="C79" s="3"/>
      <c r="D79" s="3"/>
      <c r="E79" s="3"/>
      <c r="F79" s="120">
        <f t="shared" si="8"/>
        <v>0</v>
      </c>
      <c r="G79" s="120">
        <f t="shared" si="8"/>
        <v>0</v>
      </c>
      <c r="H79" s="120">
        <f t="shared" si="8"/>
        <v>0</v>
      </c>
      <c r="I79" s="120">
        <f t="shared" si="8"/>
        <v>0</v>
      </c>
    </row>
    <row r="80" spans="1:9" x14ac:dyDescent="0.25">
      <c r="A80" s="20" t="s">
        <v>34</v>
      </c>
      <c r="B80" s="3"/>
      <c r="C80" s="3"/>
      <c r="D80" s="3"/>
      <c r="E80" s="3"/>
      <c r="F80" s="120">
        <f t="shared" si="8"/>
        <v>0</v>
      </c>
      <c r="G80" s="120">
        <f t="shared" si="8"/>
        <v>0</v>
      </c>
      <c r="H80" s="120">
        <f t="shared" si="8"/>
        <v>0</v>
      </c>
      <c r="I80" s="120">
        <f t="shared" si="8"/>
        <v>0</v>
      </c>
    </row>
    <row r="81" spans="1:9" x14ac:dyDescent="0.25">
      <c r="A81" s="20" t="s">
        <v>35</v>
      </c>
      <c r="B81" s="3">
        <v>13</v>
      </c>
      <c r="C81" s="3">
        <v>3.5</v>
      </c>
      <c r="D81" s="3">
        <v>11</v>
      </c>
      <c r="E81" s="3">
        <v>10.5</v>
      </c>
      <c r="F81" s="120">
        <f t="shared" si="8"/>
        <v>96.296296296296291</v>
      </c>
      <c r="G81" s="120">
        <f t="shared" si="8"/>
        <v>87.5</v>
      </c>
      <c r="H81" s="120">
        <f t="shared" si="8"/>
        <v>95.652173913043484</v>
      </c>
      <c r="I81" s="120">
        <f t="shared" si="8"/>
        <v>95.454545454545453</v>
      </c>
    </row>
    <row r="82" spans="1:9" x14ac:dyDescent="0.25">
      <c r="A82" s="20" t="s">
        <v>36</v>
      </c>
      <c r="B82" s="3"/>
      <c r="C82" s="3"/>
      <c r="D82" s="3"/>
      <c r="E82" s="3"/>
      <c r="F82" s="120">
        <f t="shared" si="8"/>
        <v>0</v>
      </c>
      <c r="G82" s="120">
        <f t="shared" si="8"/>
        <v>0</v>
      </c>
      <c r="H82" s="120">
        <f t="shared" si="8"/>
        <v>0</v>
      </c>
      <c r="I82" s="120">
        <f t="shared" si="8"/>
        <v>0</v>
      </c>
    </row>
    <row r="83" spans="1:9" x14ac:dyDescent="0.25">
      <c r="A83" s="20" t="s">
        <v>37</v>
      </c>
      <c r="B83" s="3"/>
      <c r="C83" s="3"/>
      <c r="D83" s="3"/>
      <c r="E83" s="3"/>
      <c r="F83" s="120">
        <f t="shared" ref="F83:I93" si="9">+IFERROR(B83/(C21+C52),0)*100</f>
        <v>0</v>
      </c>
      <c r="G83" s="120">
        <f t="shared" si="9"/>
        <v>0</v>
      </c>
      <c r="H83" s="120">
        <f t="shared" si="9"/>
        <v>0</v>
      </c>
      <c r="I83" s="120">
        <f t="shared" si="9"/>
        <v>0</v>
      </c>
    </row>
    <row r="84" spans="1:9" x14ac:dyDescent="0.25">
      <c r="A84" s="20" t="s">
        <v>38</v>
      </c>
      <c r="B84" s="3"/>
      <c r="C84" s="3"/>
      <c r="D84" s="3"/>
      <c r="E84" s="3"/>
      <c r="F84" s="120">
        <f t="shared" si="9"/>
        <v>0</v>
      </c>
      <c r="G84" s="120">
        <f t="shared" si="9"/>
        <v>0</v>
      </c>
      <c r="H84" s="120">
        <f t="shared" si="9"/>
        <v>0</v>
      </c>
      <c r="I84" s="120">
        <f t="shared" si="9"/>
        <v>0</v>
      </c>
    </row>
    <row r="85" spans="1:9" x14ac:dyDescent="0.25">
      <c r="A85" s="20" t="s">
        <v>39</v>
      </c>
      <c r="B85" s="3"/>
      <c r="C85" s="3"/>
      <c r="D85" s="3"/>
      <c r="E85" s="3"/>
      <c r="F85" s="120">
        <f t="shared" si="9"/>
        <v>0</v>
      </c>
      <c r="G85" s="120">
        <f t="shared" si="9"/>
        <v>0</v>
      </c>
      <c r="H85" s="120">
        <f t="shared" si="9"/>
        <v>0</v>
      </c>
      <c r="I85" s="120">
        <f t="shared" si="9"/>
        <v>0</v>
      </c>
    </row>
    <row r="86" spans="1:9" x14ac:dyDescent="0.25">
      <c r="A86" s="20" t="s">
        <v>40</v>
      </c>
      <c r="B86" s="3"/>
      <c r="C86" s="3"/>
      <c r="D86" s="3"/>
      <c r="E86" s="3"/>
      <c r="F86" s="120">
        <f t="shared" si="9"/>
        <v>0</v>
      </c>
      <c r="G86" s="120">
        <f t="shared" si="9"/>
        <v>0</v>
      </c>
      <c r="H86" s="120">
        <f t="shared" si="9"/>
        <v>0</v>
      </c>
      <c r="I86" s="120">
        <f t="shared" si="9"/>
        <v>0</v>
      </c>
    </row>
    <row r="87" spans="1:9" x14ac:dyDescent="0.25">
      <c r="A87" s="20" t="s">
        <v>41</v>
      </c>
      <c r="B87" s="3"/>
      <c r="C87" s="3"/>
      <c r="D87" s="3"/>
      <c r="E87" s="3"/>
      <c r="F87" s="120">
        <f t="shared" si="9"/>
        <v>0</v>
      </c>
      <c r="G87" s="120">
        <f t="shared" si="9"/>
        <v>0</v>
      </c>
      <c r="H87" s="120">
        <f t="shared" si="9"/>
        <v>0</v>
      </c>
      <c r="I87" s="120">
        <f t="shared" si="9"/>
        <v>0</v>
      </c>
    </row>
    <row r="88" spans="1:9" x14ac:dyDescent="0.25">
      <c r="A88" s="20" t="s">
        <v>42</v>
      </c>
      <c r="B88" s="3">
        <v>38</v>
      </c>
      <c r="C88" s="3">
        <v>0</v>
      </c>
      <c r="D88" s="3">
        <v>38</v>
      </c>
      <c r="E88" s="3">
        <v>35</v>
      </c>
      <c r="F88" s="120">
        <f t="shared" si="9"/>
        <v>77.551020408163268</v>
      </c>
      <c r="G88" s="120">
        <f t="shared" si="9"/>
        <v>0</v>
      </c>
      <c r="H88" s="120">
        <f t="shared" si="9"/>
        <v>82.608695652173907</v>
      </c>
      <c r="I88" s="120">
        <f t="shared" si="9"/>
        <v>87.5</v>
      </c>
    </row>
    <row r="89" spans="1:9" x14ac:dyDescent="0.25">
      <c r="A89" s="20" t="s">
        <v>43</v>
      </c>
      <c r="B89" s="3"/>
      <c r="C89" s="3"/>
      <c r="D89" s="3"/>
      <c r="E89" s="3"/>
      <c r="F89" s="120">
        <f t="shared" si="9"/>
        <v>0</v>
      </c>
      <c r="G89" s="120">
        <f t="shared" si="9"/>
        <v>0</v>
      </c>
      <c r="H89" s="120">
        <f t="shared" si="9"/>
        <v>0</v>
      </c>
      <c r="I89" s="120">
        <f t="shared" si="9"/>
        <v>0</v>
      </c>
    </row>
    <row r="90" spans="1:9" x14ac:dyDescent="0.25">
      <c r="A90" s="20" t="s">
        <v>44</v>
      </c>
      <c r="B90" s="3"/>
      <c r="C90" s="3"/>
      <c r="D90" s="3"/>
      <c r="E90" s="3"/>
      <c r="F90" s="120">
        <f t="shared" si="9"/>
        <v>0</v>
      </c>
      <c r="G90" s="120">
        <f t="shared" si="9"/>
        <v>0</v>
      </c>
      <c r="H90" s="120">
        <f t="shared" si="9"/>
        <v>0</v>
      </c>
      <c r="I90" s="120">
        <f t="shared" si="9"/>
        <v>0</v>
      </c>
    </row>
    <row r="91" spans="1:9" x14ac:dyDescent="0.25">
      <c r="A91" s="20" t="s">
        <v>45</v>
      </c>
      <c r="B91" s="3">
        <v>11</v>
      </c>
      <c r="C91" s="3">
        <v>2</v>
      </c>
      <c r="D91" s="3">
        <v>9</v>
      </c>
      <c r="E91" s="3">
        <v>4</v>
      </c>
      <c r="F91" s="120">
        <f t="shared" si="9"/>
        <v>78.571428571428569</v>
      </c>
      <c r="G91" s="120">
        <f t="shared" si="9"/>
        <v>100</v>
      </c>
      <c r="H91" s="120">
        <f t="shared" si="9"/>
        <v>81.818181818181827</v>
      </c>
      <c r="I91" s="120">
        <f t="shared" si="9"/>
        <v>66.666666666666657</v>
      </c>
    </row>
    <row r="92" spans="1:9" ht="31.5" x14ac:dyDescent="0.25">
      <c r="A92" s="37" t="s">
        <v>46</v>
      </c>
      <c r="B92" s="3">
        <v>388</v>
      </c>
      <c r="C92" s="3">
        <v>31</v>
      </c>
      <c r="D92" s="3">
        <v>363</v>
      </c>
      <c r="E92" s="3">
        <v>311</v>
      </c>
      <c r="F92" s="120">
        <f t="shared" si="9"/>
        <v>93.045563549160676</v>
      </c>
      <c r="G92" s="120">
        <f t="shared" si="9"/>
        <v>56.36363636363636</v>
      </c>
      <c r="H92" s="120">
        <f t="shared" si="9"/>
        <v>96.8</v>
      </c>
      <c r="I92" s="120">
        <f t="shared" si="9"/>
        <v>97.1875</v>
      </c>
    </row>
    <row r="93" spans="1:9" x14ac:dyDescent="0.25">
      <c r="A93" s="116" t="s">
        <v>56</v>
      </c>
      <c r="B93" s="43">
        <f>SUM(B66:B92)</f>
        <v>2314</v>
      </c>
      <c r="C93" s="43">
        <f>SUM(C66:C92)</f>
        <v>264</v>
      </c>
      <c r="D93" s="43">
        <f>SUM(D66:D92)</f>
        <v>2124</v>
      </c>
      <c r="E93" s="43">
        <f>SUM(E66:E92)</f>
        <v>1843</v>
      </c>
      <c r="F93" s="120">
        <f t="shared" si="9"/>
        <v>90.003889537145071</v>
      </c>
      <c r="G93" s="120">
        <f t="shared" si="9"/>
        <v>76.080691642651303</v>
      </c>
      <c r="H93" s="120">
        <f t="shared" si="9"/>
        <v>91.315563198624247</v>
      </c>
      <c r="I93" s="120">
        <f t="shared" si="9"/>
        <v>93.458417849898581</v>
      </c>
    </row>
    <row r="94" spans="1:9" x14ac:dyDescent="0.25">
      <c r="A94" s="24"/>
      <c r="B94" s="8"/>
      <c r="C94" s="8"/>
      <c r="E94" s="8"/>
      <c r="I94" s="8"/>
    </row>
    <row r="95" spans="1:9" ht="16.5" thickBot="1" x14ac:dyDescent="0.3">
      <c r="A95" s="104" t="s">
        <v>125</v>
      </c>
      <c r="B95" s="7"/>
      <c r="C95" s="7"/>
      <c r="D95" s="7"/>
      <c r="E95" s="7"/>
    </row>
    <row r="96" spans="1:9" ht="63.75" thickBot="1" x14ac:dyDescent="0.3">
      <c r="A96" s="76" t="s">
        <v>68</v>
      </c>
      <c r="B96" s="77" t="s">
        <v>60</v>
      </c>
      <c r="C96" s="78" t="s">
        <v>61</v>
      </c>
      <c r="D96" s="78" t="s">
        <v>62</v>
      </c>
      <c r="E96" s="78" t="s">
        <v>63</v>
      </c>
      <c r="F96" s="79" t="s">
        <v>143</v>
      </c>
      <c r="G96" s="79" t="s">
        <v>144</v>
      </c>
      <c r="H96" s="79" t="s">
        <v>145</v>
      </c>
      <c r="I96" s="80" t="s">
        <v>146</v>
      </c>
    </row>
    <row r="97" spans="1:9" ht="31.5" x14ac:dyDescent="0.25">
      <c r="A97" s="62" t="s">
        <v>20</v>
      </c>
      <c r="B97" s="63"/>
      <c r="C97" s="63"/>
      <c r="D97" s="63"/>
      <c r="E97" s="63"/>
      <c r="F97" s="119">
        <f>+IFERROR(B97/(C4+C35),0)*100</f>
        <v>0</v>
      </c>
      <c r="G97" s="119">
        <f>+IFERROR(C97/(D4+D35),0)*100</f>
        <v>0</v>
      </c>
      <c r="H97" s="119">
        <f>+IFERROR(D97/(E4+E35),0)*100</f>
        <v>0</v>
      </c>
      <c r="I97" s="119">
        <f>+IFERROR(E97/(F4+F35),0)*100</f>
        <v>0</v>
      </c>
    </row>
    <row r="98" spans="1:9" x14ac:dyDescent="0.25">
      <c r="A98" s="20" t="s">
        <v>21</v>
      </c>
      <c r="B98" s="3"/>
      <c r="C98" s="3"/>
      <c r="D98" s="3"/>
      <c r="E98" s="3"/>
      <c r="F98" s="120">
        <f t="shared" ref="F98:I113" si="10">+IFERROR(B98/(C5+C36),0)*100</f>
        <v>0</v>
      </c>
      <c r="G98" s="120">
        <f t="shared" si="10"/>
        <v>0</v>
      </c>
      <c r="H98" s="120">
        <f t="shared" si="10"/>
        <v>0</v>
      </c>
      <c r="I98" s="120">
        <f t="shared" si="10"/>
        <v>0</v>
      </c>
    </row>
    <row r="99" spans="1:9" x14ac:dyDescent="0.25">
      <c r="A99" s="20" t="s">
        <v>22</v>
      </c>
      <c r="B99" s="3">
        <v>1</v>
      </c>
      <c r="C99" s="3">
        <v>1</v>
      </c>
      <c r="D99" s="3">
        <v>0</v>
      </c>
      <c r="E99" s="3">
        <v>0</v>
      </c>
      <c r="F99" s="120">
        <f t="shared" si="10"/>
        <v>3.225806451612903</v>
      </c>
      <c r="G99" s="120">
        <f t="shared" si="10"/>
        <v>5.8823529411764701</v>
      </c>
      <c r="H99" s="120">
        <f t="shared" si="10"/>
        <v>0</v>
      </c>
      <c r="I99" s="120">
        <f t="shared" si="10"/>
        <v>0</v>
      </c>
    </row>
    <row r="100" spans="1:9" ht="31.5" x14ac:dyDescent="0.25">
      <c r="A100" s="20" t="s">
        <v>23</v>
      </c>
      <c r="B100" s="3"/>
      <c r="C100" s="3"/>
      <c r="D100" s="3"/>
      <c r="E100" s="3"/>
      <c r="F100" s="120">
        <f t="shared" si="10"/>
        <v>0</v>
      </c>
      <c r="G100" s="120">
        <f t="shared" si="10"/>
        <v>0</v>
      </c>
      <c r="H100" s="120">
        <f t="shared" si="10"/>
        <v>0</v>
      </c>
      <c r="I100" s="120">
        <f t="shared" si="10"/>
        <v>0</v>
      </c>
    </row>
    <row r="101" spans="1:9" x14ac:dyDescent="0.25">
      <c r="A101" s="20" t="s">
        <v>24</v>
      </c>
      <c r="B101" s="3"/>
      <c r="C101" s="3"/>
      <c r="D101" s="3"/>
      <c r="E101" s="3"/>
      <c r="F101" s="120">
        <f t="shared" si="10"/>
        <v>0</v>
      </c>
      <c r="G101" s="120">
        <f t="shared" si="10"/>
        <v>0</v>
      </c>
      <c r="H101" s="120">
        <f t="shared" si="10"/>
        <v>0</v>
      </c>
      <c r="I101" s="120">
        <f t="shared" si="10"/>
        <v>0</v>
      </c>
    </row>
    <row r="102" spans="1:9" x14ac:dyDescent="0.25">
      <c r="A102" s="20" t="s">
        <v>25</v>
      </c>
      <c r="B102" s="3"/>
      <c r="C102" s="3"/>
      <c r="D102" s="3"/>
      <c r="E102" s="3"/>
      <c r="F102" s="120">
        <f t="shared" si="10"/>
        <v>0</v>
      </c>
      <c r="G102" s="120">
        <f t="shared" si="10"/>
        <v>0</v>
      </c>
      <c r="H102" s="120">
        <f t="shared" si="10"/>
        <v>0</v>
      </c>
      <c r="I102" s="120">
        <f t="shared" si="10"/>
        <v>0</v>
      </c>
    </row>
    <row r="103" spans="1:9" x14ac:dyDescent="0.25">
      <c r="A103" s="20" t="s">
        <v>26</v>
      </c>
      <c r="B103" s="3"/>
      <c r="C103" s="3"/>
      <c r="D103" s="3"/>
      <c r="E103" s="3"/>
      <c r="F103" s="120">
        <f t="shared" si="10"/>
        <v>0</v>
      </c>
      <c r="G103" s="120">
        <f t="shared" si="10"/>
        <v>0</v>
      </c>
      <c r="H103" s="120">
        <f t="shared" si="10"/>
        <v>0</v>
      </c>
      <c r="I103" s="120">
        <f t="shared" si="10"/>
        <v>0</v>
      </c>
    </row>
    <row r="104" spans="1:9" x14ac:dyDescent="0.25">
      <c r="A104" s="20" t="s">
        <v>27</v>
      </c>
      <c r="B104" s="3"/>
      <c r="C104" s="3"/>
      <c r="D104" s="3"/>
      <c r="E104" s="3"/>
      <c r="F104" s="120">
        <f t="shared" si="10"/>
        <v>0</v>
      </c>
      <c r="G104" s="120">
        <f t="shared" si="10"/>
        <v>0</v>
      </c>
      <c r="H104" s="120">
        <f t="shared" si="10"/>
        <v>0</v>
      </c>
      <c r="I104" s="120">
        <f t="shared" si="10"/>
        <v>0</v>
      </c>
    </row>
    <row r="105" spans="1:9" x14ac:dyDescent="0.25">
      <c r="A105" s="20" t="s">
        <v>28</v>
      </c>
      <c r="B105" s="3"/>
      <c r="C105" s="3"/>
      <c r="D105" s="3"/>
      <c r="E105" s="3"/>
      <c r="F105" s="120">
        <f t="shared" si="10"/>
        <v>0</v>
      </c>
      <c r="G105" s="120">
        <f t="shared" si="10"/>
        <v>0</v>
      </c>
      <c r="H105" s="120">
        <f t="shared" si="10"/>
        <v>0</v>
      </c>
      <c r="I105" s="120">
        <f t="shared" si="10"/>
        <v>0</v>
      </c>
    </row>
    <row r="106" spans="1:9" ht="31.5" x14ac:dyDescent="0.25">
      <c r="A106" s="20" t="s">
        <v>29</v>
      </c>
      <c r="B106" s="3"/>
      <c r="C106" s="3"/>
      <c r="D106" s="3"/>
      <c r="E106" s="3"/>
      <c r="F106" s="120">
        <f t="shared" si="10"/>
        <v>0</v>
      </c>
      <c r="G106" s="120">
        <f t="shared" si="10"/>
        <v>0</v>
      </c>
      <c r="H106" s="120">
        <f t="shared" si="10"/>
        <v>0</v>
      </c>
      <c r="I106" s="120">
        <f t="shared" si="10"/>
        <v>0</v>
      </c>
    </row>
    <row r="107" spans="1:9" x14ac:dyDescent="0.25">
      <c r="A107" s="20" t="s">
        <v>30</v>
      </c>
      <c r="B107" s="3">
        <v>26</v>
      </c>
      <c r="C107" s="3">
        <v>15</v>
      </c>
      <c r="D107" s="3">
        <v>16</v>
      </c>
      <c r="E107" s="3">
        <v>13.5</v>
      </c>
      <c r="F107" s="120">
        <f t="shared" si="10"/>
        <v>4.4293015332197614</v>
      </c>
      <c r="G107" s="120">
        <f t="shared" si="10"/>
        <v>10.791366906474821</v>
      </c>
      <c r="H107" s="120">
        <f t="shared" si="10"/>
        <v>3.131115459882583</v>
      </c>
      <c r="I107" s="120">
        <f t="shared" si="10"/>
        <v>3.0100334448160537</v>
      </c>
    </row>
    <row r="108" spans="1:9" ht="47.25" x14ac:dyDescent="0.25">
      <c r="A108" s="20" t="s">
        <v>31</v>
      </c>
      <c r="B108" s="3">
        <v>32</v>
      </c>
      <c r="C108" s="3">
        <v>14</v>
      </c>
      <c r="D108" s="3">
        <v>29</v>
      </c>
      <c r="E108" s="3">
        <v>24.5</v>
      </c>
      <c r="F108" s="120">
        <f t="shared" si="10"/>
        <v>2.3469013568023467</v>
      </c>
      <c r="G108" s="120">
        <f t="shared" si="10"/>
        <v>11.666666666666666</v>
      </c>
      <c r="H108" s="120">
        <f t="shared" si="10"/>
        <v>2.3043305522447355</v>
      </c>
      <c r="I108" s="120">
        <f t="shared" si="10"/>
        <v>2.3322227510709186</v>
      </c>
    </row>
    <row r="109" spans="1:9" x14ac:dyDescent="0.25">
      <c r="A109" s="20" t="s">
        <v>32</v>
      </c>
      <c r="B109" s="3">
        <v>2</v>
      </c>
      <c r="C109" s="3">
        <v>0</v>
      </c>
      <c r="D109" s="3">
        <v>2</v>
      </c>
      <c r="E109" s="3">
        <v>0</v>
      </c>
      <c r="F109" s="120">
        <f t="shared" si="10"/>
        <v>14.285714285714285</v>
      </c>
      <c r="G109" s="120">
        <f t="shared" si="10"/>
        <v>0</v>
      </c>
      <c r="H109" s="120">
        <f t="shared" si="10"/>
        <v>16.666666666666664</v>
      </c>
      <c r="I109" s="120">
        <f t="shared" si="10"/>
        <v>0</v>
      </c>
    </row>
    <row r="110" spans="1:9" x14ac:dyDescent="0.25">
      <c r="A110" s="20" t="s">
        <v>33</v>
      </c>
      <c r="B110" s="3"/>
      <c r="C110" s="3"/>
      <c r="D110" s="3"/>
      <c r="E110" s="3"/>
      <c r="F110" s="120">
        <f t="shared" si="10"/>
        <v>0</v>
      </c>
      <c r="G110" s="120">
        <f t="shared" si="10"/>
        <v>0</v>
      </c>
      <c r="H110" s="120">
        <f t="shared" si="10"/>
        <v>0</v>
      </c>
      <c r="I110" s="120">
        <f t="shared" si="10"/>
        <v>0</v>
      </c>
    </row>
    <row r="111" spans="1:9" x14ac:dyDescent="0.25">
      <c r="A111" s="20" t="s">
        <v>34</v>
      </c>
      <c r="B111" s="3"/>
      <c r="C111" s="3"/>
      <c r="D111" s="3"/>
      <c r="E111" s="3"/>
      <c r="F111" s="120">
        <f>+IFERROR(B111/(C18+C49),0)*100</f>
        <v>0</v>
      </c>
      <c r="G111" s="120">
        <f t="shared" si="10"/>
        <v>0</v>
      </c>
      <c r="H111" s="120">
        <f t="shared" si="10"/>
        <v>0</v>
      </c>
      <c r="I111" s="120">
        <f t="shared" si="10"/>
        <v>0</v>
      </c>
    </row>
    <row r="112" spans="1:9" x14ac:dyDescent="0.25">
      <c r="A112" s="20" t="s">
        <v>35</v>
      </c>
      <c r="B112" s="3"/>
      <c r="C112" s="3"/>
      <c r="D112" s="3"/>
      <c r="E112" s="3"/>
      <c r="F112" s="120">
        <f t="shared" ref="F112:I124" si="11">+IFERROR(B112/(C19+C50),0)*100</f>
        <v>0</v>
      </c>
      <c r="G112" s="120">
        <f t="shared" si="10"/>
        <v>0</v>
      </c>
      <c r="H112" s="120">
        <f t="shared" si="10"/>
        <v>0</v>
      </c>
      <c r="I112" s="120">
        <f t="shared" si="10"/>
        <v>0</v>
      </c>
    </row>
    <row r="113" spans="1:9" x14ac:dyDescent="0.25">
      <c r="A113" s="20" t="s">
        <v>36</v>
      </c>
      <c r="B113" s="3"/>
      <c r="C113" s="3"/>
      <c r="D113" s="3"/>
      <c r="E113" s="3"/>
      <c r="F113" s="120">
        <f t="shared" si="11"/>
        <v>0</v>
      </c>
      <c r="G113" s="120">
        <f t="shared" si="10"/>
        <v>0</v>
      </c>
      <c r="H113" s="120">
        <f t="shared" si="10"/>
        <v>0</v>
      </c>
      <c r="I113" s="120">
        <f t="shared" si="10"/>
        <v>0</v>
      </c>
    </row>
    <row r="114" spans="1:9" x14ac:dyDescent="0.25">
      <c r="A114" s="20" t="s">
        <v>37</v>
      </c>
      <c r="B114" s="3"/>
      <c r="C114" s="3"/>
      <c r="D114" s="3"/>
      <c r="E114" s="3"/>
      <c r="F114" s="120">
        <f t="shared" si="11"/>
        <v>0</v>
      </c>
      <c r="G114" s="120">
        <f t="shared" si="11"/>
        <v>0</v>
      </c>
      <c r="H114" s="120">
        <f t="shared" si="11"/>
        <v>0</v>
      </c>
      <c r="I114" s="120">
        <f t="shared" si="11"/>
        <v>0</v>
      </c>
    </row>
    <row r="115" spans="1:9" x14ac:dyDescent="0.25">
      <c r="A115" s="20" t="s">
        <v>38</v>
      </c>
      <c r="B115" s="3"/>
      <c r="C115" s="3"/>
      <c r="D115" s="3"/>
      <c r="E115" s="3"/>
      <c r="F115" s="120">
        <f t="shared" si="11"/>
        <v>0</v>
      </c>
      <c r="G115" s="120">
        <f t="shared" si="11"/>
        <v>0</v>
      </c>
      <c r="H115" s="120">
        <f t="shared" si="11"/>
        <v>0</v>
      </c>
      <c r="I115" s="120">
        <f t="shared" si="11"/>
        <v>0</v>
      </c>
    </row>
    <row r="116" spans="1:9" x14ac:dyDescent="0.25">
      <c r="A116" s="20" t="s">
        <v>39</v>
      </c>
      <c r="B116" s="3"/>
      <c r="C116" s="3"/>
      <c r="D116" s="3"/>
      <c r="E116" s="3"/>
      <c r="F116" s="120">
        <f t="shared" si="11"/>
        <v>0</v>
      </c>
      <c r="G116" s="120">
        <f t="shared" si="11"/>
        <v>0</v>
      </c>
      <c r="H116" s="120">
        <f t="shared" si="11"/>
        <v>0</v>
      </c>
      <c r="I116" s="120">
        <f t="shared" si="11"/>
        <v>0</v>
      </c>
    </row>
    <row r="117" spans="1:9" x14ac:dyDescent="0.25">
      <c r="A117" s="20" t="s">
        <v>40</v>
      </c>
      <c r="B117" s="3"/>
      <c r="C117" s="3"/>
      <c r="D117" s="3"/>
      <c r="E117" s="3"/>
      <c r="F117" s="120">
        <f t="shared" si="11"/>
        <v>0</v>
      </c>
      <c r="G117" s="120">
        <f t="shared" si="11"/>
        <v>0</v>
      </c>
      <c r="H117" s="120">
        <f t="shared" si="11"/>
        <v>0</v>
      </c>
      <c r="I117" s="120">
        <f t="shared" si="11"/>
        <v>0</v>
      </c>
    </row>
    <row r="118" spans="1:9" x14ac:dyDescent="0.25">
      <c r="A118" s="20" t="s">
        <v>41</v>
      </c>
      <c r="B118" s="3"/>
      <c r="C118" s="3"/>
      <c r="D118" s="3"/>
      <c r="E118" s="3"/>
      <c r="F118" s="120">
        <f t="shared" si="11"/>
        <v>0</v>
      </c>
      <c r="G118" s="120">
        <f t="shared" si="11"/>
        <v>0</v>
      </c>
      <c r="H118" s="120">
        <f t="shared" si="11"/>
        <v>0</v>
      </c>
      <c r="I118" s="120">
        <f t="shared" si="11"/>
        <v>0</v>
      </c>
    </row>
    <row r="119" spans="1:9" x14ac:dyDescent="0.25">
      <c r="A119" s="20" t="s">
        <v>42</v>
      </c>
      <c r="B119" s="3"/>
      <c r="C119" s="3"/>
      <c r="D119" s="3"/>
      <c r="E119" s="3"/>
      <c r="F119" s="120">
        <f t="shared" si="11"/>
        <v>0</v>
      </c>
      <c r="G119" s="120">
        <f t="shared" si="11"/>
        <v>0</v>
      </c>
      <c r="H119" s="120">
        <f t="shared" si="11"/>
        <v>0</v>
      </c>
      <c r="I119" s="120">
        <f t="shared" si="11"/>
        <v>0</v>
      </c>
    </row>
    <row r="120" spans="1:9" x14ac:dyDescent="0.25">
      <c r="A120" s="20" t="s">
        <v>43</v>
      </c>
      <c r="B120" s="3"/>
      <c r="C120" s="3"/>
      <c r="D120" s="3"/>
      <c r="E120" s="3"/>
      <c r="F120" s="120">
        <f t="shared" si="11"/>
        <v>0</v>
      </c>
      <c r="G120" s="120">
        <f t="shared" si="11"/>
        <v>0</v>
      </c>
      <c r="H120" s="120">
        <f t="shared" si="11"/>
        <v>0</v>
      </c>
      <c r="I120" s="120">
        <f t="shared" si="11"/>
        <v>0</v>
      </c>
    </row>
    <row r="121" spans="1:9" x14ac:dyDescent="0.25">
      <c r="A121" s="20" t="s">
        <v>44</v>
      </c>
      <c r="B121" s="3"/>
      <c r="C121" s="3"/>
      <c r="D121" s="3"/>
      <c r="E121" s="3"/>
      <c r="F121" s="120">
        <f t="shared" si="11"/>
        <v>0</v>
      </c>
      <c r="G121" s="120">
        <f t="shared" si="11"/>
        <v>0</v>
      </c>
      <c r="H121" s="120">
        <f t="shared" si="11"/>
        <v>0</v>
      </c>
      <c r="I121" s="120">
        <f t="shared" si="11"/>
        <v>0</v>
      </c>
    </row>
    <row r="122" spans="1:9" x14ac:dyDescent="0.25">
      <c r="A122" s="20" t="s">
        <v>45</v>
      </c>
      <c r="B122" s="3">
        <v>1</v>
      </c>
      <c r="C122" s="3">
        <v>0</v>
      </c>
      <c r="D122" s="3">
        <v>0</v>
      </c>
      <c r="E122" s="3">
        <v>0</v>
      </c>
      <c r="F122" s="120">
        <f t="shared" si="11"/>
        <v>7.1428571428571423</v>
      </c>
      <c r="G122" s="120">
        <f t="shared" si="11"/>
        <v>0</v>
      </c>
      <c r="H122" s="120">
        <f t="shared" si="11"/>
        <v>0</v>
      </c>
      <c r="I122" s="120">
        <f t="shared" si="11"/>
        <v>0</v>
      </c>
    </row>
    <row r="123" spans="1:9" ht="31.5" x14ac:dyDescent="0.25">
      <c r="A123" s="37" t="s">
        <v>46</v>
      </c>
      <c r="B123" s="3">
        <v>12</v>
      </c>
      <c r="C123" s="3">
        <v>10</v>
      </c>
      <c r="D123" s="3">
        <v>6</v>
      </c>
      <c r="E123" s="3">
        <v>5</v>
      </c>
      <c r="F123" s="120">
        <f t="shared" si="11"/>
        <v>2.877697841726619</v>
      </c>
      <c r="G123" s="120">
        <f t="shared" si="11"/>
        <v>18.181818181818183</v>
      </c>
      <c r="H123" s="120">
        <f t="shared" si="11"/>
        <v>1.6</v>
      </c>
      <c r="I123" s="120">
        <f t="shared" si="11"/>
        <v>1.5625</v>
      </c>
    </row>
    <row r="124" spans="1:9" x14ac:dyDescent="0.25">
      <c r="A124" s="116" t="s">
        <v>56</v>
      </c>
      <c r="B124" s="43">
        <f>SUM(B97:B123)</f>
        <v>74</v>
      </c>
      <c r="C124" s="43">
        <f>SUM(C97:C123)</f>
        <v>40</v>
      </c>
      <c r="D124" s="43">
        <f>SUM(D97:D123)</f>
        <v>53</v>
      </c>
      <c r="E124" s="43">
        <f>SUM(E97:E123)</f>
        <v>43</v>
      </c>
      <c r="F124" s="120">
        <f t="shared" si="11"/>
        <v>2.8782574873590043</v>
      </c>
      <c r="G124" s="120">
        <f t="shared" si="11"/>
        <v>11.527377521613833</v>
      </c>
      <c r="H124" s="120">
        <f t="shared" si="11"/>
        <v>2.2785898538263112</v>
      </c>
      <c r="I124" s="120">
        <f t="shared" si="11"/>
        <v>2.1805273833671399</v>
      </c>
    </row>
    <row r="125" spans="1:9" x14ac:dyDescent="0.25">
      <c r="A125" s="24"/>
      <c r="B125" s="8"/>
      <c r="C125" s="8"/>
      <c r="D125" s="8"/>
      <c r="I125" s="8"/>
    </row>
    <row r="126" spans="1:9" x14ac:dyDescent="0.25">
      <c r="A126" s="24"/>
      <c r="B126" s="8"/>
      <c r="C126" s="8"/>
      <c r="D126" s="8"/>
      <c r="E126" s="8"/>
    </row>
    <row r="127" spans="1:9" x14ac:dyDescent="0.25">
      <c r="A127" s="24"/>
      <c r="B127" s="8"/>
      <c r="C127" s="8"/>
      <c r="D127" s="8"/>
      <c r="E127" s="8"/>
    </row>
    <row r="128" spans="1:9" x14ac:dyDescent="0.25">
      <c r="A128" s="24"/>
      <c r="B128" s="8"/>
      <c r="C128" s="8"/>
      <c r="D128" s="8"/>
      <c r="E128" s="8"/>
    </row>
    <row r="129" spans="1:5" x14ac:dyDescent="0.25">
      <c r="A129" s="24"/>
      <c r="B129" s="8"/>
      <c r="C129" s="8"/>
      <c r="D129" s="8"/>
      <c r="E129" s="8"/>
    </row>
    <row r="130" spans="1:5" x14ac:dyDescent="0.25">
      <c r="A130" s="24"/>
      <c r="B130" s="8"/>
      <c r="C130" s="8"/>
      <c r="D130" s="8"/>
      <c r="E130" s="8"/>
    </row>
    <row r="131" spans="1:5" x14ac:dyDescent="0.25">
      <c r="A131" s="11"/>
      <c r="B131" s="8"/>
      <c r="C131" s="8"/>
      <c r="D131" s="8"/>
      <c r="E131" s="8"/>
    </row>
    <row r="132" spans="1:5" x14ac:dyDescent="0.25">
      <c r="A132" s="24"/>
      <c r="B132" s="8"/>
      <c r="C132" s="8"/>
      <c r="D132" s="8"/>
      <c r="E132" s="8"/>
    </row>
  </sheetData>
  <mergeCells count="4">
    <mergeCell ref="A1:J1"/>
    <mergeCell ref="A2:J2"/>
    <mergeCell ref="A33:J33"/>
    <mergeCell ref="A64:E64"/>
  </mergeCells>
  <pageMargins left="0.75" right="0.75" top="1" bottom="1" header="0.4921259845" footer="0.4921259845"/>
  <pageSetup paperSize="9" scale="74" orientation="landscape" r:id="rId1"/>
  <headerFooter alignWithMargins="0"/>
  <rowBreaks count="3" manualBreakCount="3">
    <brk id="32" max="16383" man="1"/>
    <brk id="63" max="16383" man="1"/>
    <brk id="9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217"/>
  <sheetViews>
    <sheetView zoomScaleNormal="100" zoomScaleSheetLayoutView="100" workbookViewId="0">
      <pane xSplit="1" ySplit="3" topLeftCell="B61" activePane="bottomRight" state="frozen"/>
      <selection pane="topRight" activeCell="B1" sqref="B1"/>
      <selection pane="bottomLeft" activeCell="A4" sqref="A4"/>
      <selection pane="bottomRight" activeCell="L21" sqref="L21"/>
    </sheetView>
  </sheetViews>
  <sheetFormatPr defaultRowHeight="15.75" x14ac:dyDescent="0.25"/>
  <cols>
    <col min="1" max="1" width="24.125" customWidth="1"/>
    <col min="2" max="10" width="10.625" customWidth="1"/>
  </cols>
  <sheetData>
    <row r="1" spans="1:12" ht="31.5" customHeight="1" x14ac:dyDescent="0.25">
      <c r="A1" s="728" t="s">
        <v>257</v>
      </c>
      <c r="B1" s="728"/>
      <c r="C1" s="728"/>
      <c r="D1" s="728"/>
      <c r="E1" s="728"/>
      <c r="F1" s="728"/>
      <c r="G1" s="728"/>
      <c r="H1" s="728"/>
      <c r="I1" s="728"/>
      <c r="J1" s="728"/>
      <c r="K1" s="160"/>
    </row>
    <row r="2" spans="1:12" ht="16.5" thickBot="1" x14ac:dyDescent="0.3">
      <c r="A2" s="723" t="s">
        <v>54</v>
      </c>
      <c r="B2" s="723"/>
      <c r="C2" s="723"/>
      <c r="D2" s="723"/>
      <c r="E2" s="723"/>
      <c r="F2" s="723"/>
      <c r="G2" s="723"/>
      <c r="H2" s="723"/>
      <c r="I2" s="723"/>
      <c r="J2" s="723"/>
      <c r="K2" s="17"/>
      <c r="L2" s="8"/>
    </row>
    <row r="3" spans="1:12" ht="32.25" thickBot="1" x14ac:dyDescent="0.3">
      <c r="A3" s="64" t="s">
        <v>68</v>
      </c>
      <c r="B3" s="65" t="s">
        <v>59</v>
      </c>
      <c r="C3" s="65" t="s">
        <v>60</v>
      </c>
      <c r="D3" s="66" t="s">
        <v>61</v>
      </c>
      <c r="E3" s="66" t="s">
        <v>62</v>
      </c>
      <c r="F3" s="66" t="s">
        <v>63</v>
      </c>
      <c r="G3" s="81" t="s">
        <v>64</v>
      </c>
      <c r="H3" s="81" t="s">
        <v>65</v>
      </c>
      <c r="I3" s="81" t="s">
        <v>66</v>
      </c>
      <c r="J3" s="82" t="s">
        <v>67</v>
      </c>
      <c r="K3" s="17"/>
      <c r="L3" s="8"/>
    </row>
    <row r="4" spans="1:12" ht="31.5" x14ac:dyDescent="0.25">
      <c r="A4" s="62" t="s">
        <v>20</v>
      </c>
      <c r="B4" s="63"/>
      <c r="C4" s="63"/>
      <c r="D4" s="63"/>
      <c r="E4" s="63"/>
      <c r="F4" s="63"/>
      <c r="G4" s="117">
        <f>IFERROR(C4/B4,0)</f>
        <v>0</v>
      </c>
      <c r="H4" s="117">
        <f>IFERROR(E4/D4,0)</f>
        <v>0</v>
      </c>
      <c r="I4" s="117">
        <f>IFERROR(F4/E4,0)</f>
        <v>0</v>
      </c>
      <c r="J4" s="117">
        <f>IFERROR(F4/B4,0)</f>
        <v>0</v>
      </c>
      <c r="K4" s="17"/>
      <c r="L4" s="8"/>
    </row>
    <row r="5" spans="1:12" x14ac:dyDescent="0.25">
      <c r="A5" s="20" t="s">
        <v>21</v>
      </c>
      <c r="B5" s="3"/>
      <c r="C5" s="3"/>
      <c r="D5" s="3"/>
      <c r="E5" s="3"/>
      <c r="F5" s="3"/>
      <c r="G5" s="118">
        <f t="shared" ref="G5:G31" si="0">IFERROR(C5/B5,0)</f>
        <v>0</v>
      </c>
      <c r="H5" s="118">
        <f t="shared" ref="H5:I22" si="1">IFERROR(E5/D5,0)</f>
        <v>0</v>
      </c>
      <c r="I5" s="118">
        <f t="shared" si="1"/>
        <v>0</v>
      </c>
      <c r="J5" s="118">
        <f t="shared" ref="J5:J31" si="2">IFERROR(F5/B5,0)</f>
        <v>0</v>
      </c>
      <c r="K5" s="17"/>
      <c r="L5" s="8"/>
    </row>
    <row r="6" spans="1:12" x14ac:dyDescent="0.25">
      <c r="A6" s="20" t="s">
        <v>22</v>
      </c>
      <c r="B6" s="3">
        <v>5</v>
      </c>
      <c r="C6" s="3">
        <v>5</v>
      </c>
      <c r="D6" s="3">
        <v>5</v>
      </c>
      <c r="E6" s="3">
        <v>3</v>
      </c>
      <c r="F6" s="3">
        <v>3</v>
      </c>
      <c r="G6" s="118">
        <f t="shared" si="0"/>
        <v>1</v>
      </c>
      <c r="H6" s="118">
        <f t="shared" si="1"/>
        <v>0.6</v>
      </c>
      <c r="I6" s="118">
        <f t="shared" si="1"/>
        <v>1</v>
      </c>
      <c r="J6" s="118">
        <f t="shared" si="2"/>
        <v>0.6</v>
      </c>
      <c r="K6" s="17"/>
      <c r="L6" s="8"/>
    </row>
    <row r="7" spans="1:12" ht="31.5" x14ac:dyDescent="0.25">
      <c r="A7" s="20" t="s">
        <v>23</v>
      </c>
      <c r="B7" s="3"/>
      <c r="C7" s="3"/>
      <c r="D7" s="3"/>
      <c r="E7" s="3"/>
      <c r="F7" s="3"/>
      <c r="G7" s="118">
        <f t="shared" si="0"/>
        <v>0</v>
      </c>
      <c r="H7" s="118">
        <f t="shared" si="1"/>
        <v>0</v>
      </c>
      <c r="I7" s="118">
        <f t="shared" si="1"/>
        <v>0</v>
      </c>
      <c r="J7" s="118">
        <f t="shared" si="2"/>
        <v>0</v>
      </c>
      <c r="K7" s="17"/>
      <c r="L7" s="8"/>
    </row>
    <row r="8" spans="1:12" x14ac:dyDescent="0.25">
      <c r="A8" s="20" t="s">
        <v>24</v>
      </c>
      <c r="B8" s="3"/>
      <c r="C8" s="3"/>
      <c r="D8" s="3"/>
      <c r="E8" s="3"/>
      <c r="F8" s="3"/>
      <c r="G8" s="118">
        <f t="shared" si="0"/>
        <v>0</v>
      </c>
      <c r="H8" s="118">
        <f t="shared" si="1"/>
        <v>0</v>
      </c>
      <c r="I8" s="118">
        <f t="shared" si="1"/>
        <v>0</v>
      </c>
      <c r="J8" s="118">
        <f t="shared" si="2"/>
        <v>0</v>
      </c>
      <c r="K8" s="17"/>
      <c r="L8" s="8"/>
    </row>
    <row r="9" spans="1:12" x14ac:dyDescent="0.25">
      <c r="A9" s="20" t="s">
        <v>25</v>
      </c>
      <c r="B9" s="3"/>
      <c r="C9" s="3"/>
      <c r="D9" s="3"/>
      <c r="E9" s="3"/>
      <c r="F9" s="3"/>
      <c r="G9" s="118">
        <f t="shared" si="0"/>
        <v>0</v>
      </c>
      <c r="H9" s="118">
        <f t="shared" si="1"/>
        <v>0</v>
      </c>
      <c r="I9" s="118">
        <f t="shared" si="1"/>
        <v>0</v>
      </c>
      <c r="J9" s="118">
        <f t="shared" si="2"/>
        <v>0</v>
      </c>
      <c r="K9" s="17"/>
      <c r="L9" s="8"/>
    </row>
    <row r="10" spans="1:12" x14ac:dyDescent="0.25">
      <c r="A10" s="20" t="s">
        <v>26</v>
      </c>
      <c r="B10" s="3"/>
      <c r="C10" s="3"/>
      <c r="D10" s="3"/>
      <c r="E10" s="3"/>
      <c r="F10" s="3"/>
      <c r="G10" s="118">
        <f t="shared" si="0"/>
        <v>0</v>
      </c>
      <c r="H10" s="118">
        <f t="shared" si="1"/>
        <v>0</v>
      </c>
      <c r="I10" s="118">
        <f t="shared" si="1"/>
        <v>0</v>
      </c>
      <c r="J10" s="118">
        <f t="shared" si="2"/>
        <v>0</v>
      </c>
      <c r="K10" s="17"/>
      <c r="L10" s="8"/>
    </row>
    <row r="11" spans="1:12" x14ac:dyDescent="0.25">
      <c r="A11" s="20" t="s">
        <v>27</v>
      </c>
      <c r="B11" s="3">
        <v>12</v>
      </c>
      <c r="C11" s="3">
        <v>28</v>
      </c>
      <c r="D11" s="3">
        <v>25</v>
      </c>
      <c r="E11" s="3">
        <v>20</v>
      </c>
      <c r="F11" s="3">
        <v>17</v>
      </c>
      <c r="G11" s="118">
        <f t="shared" si="0"/>
        <v>2.3333333333333335</v>
      </c>
      <c r="H11" s="118">
        <f t="shared" si="1"/>
        <v>0.8</v>
      </c>
      <c r="I11" s="118">
        <f t="shared" si="1"/>
        <v>0.85</v>
      </c>
      <c r="J11" s="118">
        <f t="shared" si="2"/>
        <v>1.4166666666666667</v>
      </c>
      <c r="K11" s="17"/>
      <c r="L11" s="8"/>
    </row>
    <row r="12" spans="1:12" x14ac:dyDescent="0.25">
      <c r="A12" s="20" t="s">
        <v>28</v>
      </c>
      <c r="B12" s="45"/>
      <c r="C12" s="45"/>
      <c r="D12" s="45"/>
      <c r="E12" s="45"/>
      <c r="F12" s="45"/>
      <c r="G12" s="118">
        <f t="shared" si="0"/>
        <v>0</v>
      </c>
      <c r="H12" s="118">
        <f t="shared" si="1"/>
        <v>0</v>
      </c>
      <c r="I12" s="118">
        <f t="shared" si="1"/>
        <v>0</v>
      </c>
      <c r="J12" s="118">
        <f t="shared" si="2"/>
        <v>0</v>
      </c>
      <c r="K12" s="17"/>
      <c r="L12" s="8"/>
    </row>
    <row r="13" spans="1:12" ht="31.5" x14ac:dyDescent="0.25">
      <c r="A13" s="20" t="s">
        <v>29</v>
      </c>
      <c r="B13" s="37"/>
      <c r="C13" s="37"/>
      <c r="D13" s="45"/>
      <c r="E13" s="45"/>
      <c r="F13" s="45"/>
      <c r="G13" s="118">
        <f t="shared" si="0"/>
        <v>0</v>
      </c>
      <c r="H13" s="118">
        <f t="shared" si="1"/>
        <v>0</v>
      </c>
      <c r="I13" s="118">
        <f t="shared" si="1"/>
        <v>0</v>
      </c>
      <c r="J13" s="118">
        <f t="shared" si="2"/>
        <v>0</v>
      </c>
      <c r="K13" s="17"/>
      <c r="L13" s="8"/>
    </row>
    <row r="14" spans="1:12" x14ac:dyDescent="0.25">
      <c r="A14" s="20" t="s">
        <v>30</v>
      </c>
      <c r="B14" s="3">
        <v>53</v>
      </c>
      <c r="C14" s="3">
        <v>54</v>
      </c>
      <c r="D14" s="3">
        <v>51</v>
      </c>
      <c r="E14" s="3">
        <v>47</v>
      </c>
      <c r="F14" s="3">
        <v>43</v>
      </c>
      <c r="G14" s="118">
        <f t="shared" si="0"/>
        <v>1.0188679245283019</v>
      </c>
      <c r="H14" s="118">
        <f t="shared" si="1"/>
        <v>0.92156862745098034</v>
      </c>
      <c r="I14" s="118">
        <f t="shared" si="1"/>
        <v>0.91489361702127658</v>
      </c>
      <c r="J14" s="118">
        <f t="shared" si="2"/>
        <v>0.81132075471698117</v>
      </c>
      <c r="K14" s="17"/>
      <c r="L14" s="8"/>
    </row>
    <row r="15" spans="1:12" ht="47.25" x14ac:dyDescent="0.25">
      <c r="A15" s="20" t="s">
        <v>31</v>
      </c>
      <c r="B15" s="3">
        <v>68</v>
      </c>
      <c r="C15" s="3">
        <v>95</v>
      </c>
      <c r="D15" s="3">
        <v>91</v>
      </c>
      <c r="E15" s="3">
        <v>76</v>
      </c>
      <c r="F15" s="3">
        <v>67</v>
      </c>
      <c r="G15" s="118">
        <f t="shared" si="0"/>
        <v>1.3970588235294117</v>
      </c>
      <c r="H15" s="118">
        <f t="shared" si="1"/>
        <v>0.8351648351648352</v>
      </c>
      <c r="I15" s="118">
        <f t="shared" si="1"/>
        <v>0.88157894736842102</v>
      </c>
      <c r="J15" s="118">
        <f t="shared" si="2"/>
        <v>0.98529411764705888</v>
      </c>
      <c r="K15" s="17"/>
      <c r="L15" s="8"/>
    </row>
    <row r="16" spans="1:12" x14ac:dyDescent="0.25">
      <c r="A16" s="20" t="s">
        <v>32</v>
      </c>
      <c r="B16" s="3">
        <v>3</v>
      </c>
      <c r="C16" s="3">
        <v>2</v>
      </c>
      <c r="D16" s="3">
        <v>2</v>
      </c>
      <c r="E16" s="3">
        <v>2</v>
      </c>
      <c r="F16" s="3">
        <v>2</v>
      </c>
      <c r="G16" s="118">
        <f t="shared" si="0"/>
        <v>0.66666666666666663</v>
      </c>
      <c r="H16" s="118">
        <f t="shared" si="1"/>
        <v>1</v>
      </c>
      <c r="I16" s="118">
        <f t="shared" si="1"/>
        <v>1</v>
      </c>
      <c r="J16" s="118">
        <f t="shared" si="2"/>
        <v>0.66666666666666663</v>
      </c>
      <c r="K16" s="17"/>
      <c r="L16" s="8"/>
    </row>
    <row r="17" spans="1:12" x14ac:dyDescent="0.25">
      <c r="A17" s="20" t="s">
        <v>33</v>
      </c>
      <c r="B17" s="3"/>
      <c r="C17" s="3"/>
      <c r="D17" s="3"/>
      <c r="E17" s="3"/>
      <c r="F17" s="3"/>
      <c r="G17" s="118">
        <f t="shared" si="0"/>
        <v>0</v>
      </c>
      <c r="H17" s="118">
        <f t="shared" si="1"/>
        <v>0</v>
      </c>
      <c r="I17" s="118">
        <f t="shared" si="1"/>
        <v>0</v>
      </c>
      <c r="J17" s="118">
        <f t="shared" si="2"/>
        <v>0</v>
      </c>
      <c r="K17" s="17"/>
      <c r="L17" s="8"/>
    </row>
    <row r="18" spans="1:12" x14ac:dyDescent="0.25">
      <c r="A18" s="20" t="s">
        <v>34</v>
      </c>
      <c r="B18" s="3"/>
      <c r="C18" s="3"/>
      <c r="D18" s="3"/>
      <c r="E18" s="3"/>
      <c r="F18" s="3"/>
      <c r="G18" s="118">
        <f t="shared" si="0"/>
        <v>0</v>
      </c>
      <c r="H18" s="118">
        <f t="shared" si="1"/>
        <v>0</v>
      </c>
      <c r="I18" s="118">
        <f t="shared" si="1"/>
        <v>0</v>
      </c>
      <c r="J18" s="118">
        <f t="shared" si="2"/>
        <v>0</v>
      </c>
      <c r="K18" s="17"/>
      <c r="L18" s="8"/>
    </row>
    <row r="19" spans="1:12" x14ac:dyDescent="0.25">
      <c r="A19" s="20" t="s">
        <v>35</v>
      </c>
      <c r="B19" s="3"/>
      <c r="C19" s="3"/>
      <c r="D19" s="3"/>
      <c r="E19" s="3"/>
      <c r="F19" s="3"/>
      <c r="G19" s="118">
        <f t="shared" si="0"/>
        <v>0</v>
      </c>
      <c r="H19" s="118">
        <f t="shared" si="1"/>
        <v>0</v>
      </c>
      <c r="I19" s="118">
        <f t="shared" si="1"/>
        <v>0</v>
      </c>
      <c r="J19" s="118">
        <f t="shared" si="2"/>
        <v>0</v>
      </c>
      <c r="K19" s="17"/>
      <c r="L19" s="8"/>
    </row>
    <row r="20" spans="1:12" x14ac:dyDescent="0.25">
      <c r="A20" s="20" t="s">
        <v>36</v>
      </c>
      <c r="B20" s="3"/>
      <c r="C20" s="3"/>
      <c r="D20" s="3"/>
      <c r="E20" s="3"/>
      <c r="F20" s="3"/>
      <c r="G20" s="118">
        <f t="shared" si="0"/>
        <v>0</v>
      </c>
      <c r="H20" s="118">
        <f t="shared" si="1"/>
        <v>0</v>
      </c>
      <c r="I20" s="118">
        <f t="shared" si="1"/>
        <v>0</v>
      </c>
      <c r="J20" s="118">
        <f t="shared" si="2"/>
        <v>0</v>
      </c>
      <c r="K20" s="12"/>
      <c r="L20" s="8"/>
    </row>
    <row r="21" spans="1:12" x14ac:dyDescent="0.25">
      <c r="A21" s="20" t="s">
        <v>37</v>
      </c>
      <c r="B21" s="3"/>
      <c r="C21" s="3"/>
      <c r="D21" s="3"/>
      <c r="E21" s="3"/>
      <c r="F21" s="3"/>
      <c r="G21" s="118">
        <f t="shared" si="0"/>
        <v>0</v>
      </c>
      <c r="H21" s="118">
        <f t="shared" si="1"/>
        <v>0</v>
      </c>
      <c r="I21" s="118">
        <f t="shared" si="1"/>
        <v>0</v>
      </c>
      <c r="J21" s="118">
        <f t="shared" si="2"/>
        <v>0</v>
      </c>
      <c r="K21" s="17"/>
      <c r="L21" s="8"/>
    </row>
    <row r="22" spans="1:12" x14ac:dyDescent="0.25">
      <c r="A22" s="20" t="s">
        <v>38</v>
      </c>
      <c r="B22" s="3"/>
      <c r="C22" s="3"/>
      <c r="D22" s="3"/>
      <c r="E22" s="3"/>
      <c r="F22" s="3"/>
      <c r="G22" s="118">
        <f t="shared" si="0"/>
        <v>0</v>
      </c>
      <c r="H22" s="118">
        <f t="shared" si="1"/>
        <v>0</v>
      </c>
      <c r="I22" s="118">
        <f t="shared" si="1"/>
        <v>0</v>
      </c>
      <c r="J22" s="118">
        <f t="shared" si="2"/>
        <v>0</v>
      </c>
      <c r="K22" s="17"/>
      <c r="L22" s="8"/>
    </row>
    <row r="23" spans="1:12" x14ac:dyDescent="0.25">
      <c r="A23" s="20" t="s">
        <v>39</v>
      </c>
      <c r="B23" s="3"/>
      <c r="C23" s="3"/>
      <c r="D23" s="3"/>
      <c r="E23" s="3"/>
      <c r="F23" s="3"/>
      <c r="G23" s="118">
        <f t="shared" si="0"/>
        <v>0</v>
      </c>
      <c r="H23" s="118">
        <f t="shared" ref="H23:I31" si="3">IFERROR(E23/D23,0)</f>
        <v>0</v>
      </c>
      <c r="I23" s="118">
        <f t="shared" si="3"/>
        <v>0</v>
      </c>
      <c r="J23" s="118">
        <f t="shared" si="2"/>
        <v>0</v>
      </c>
      <c r="K23" s="17"/>
      <c r="L23" s="8"/>
    </row>
    <row r="24" spans="1:12" x14ac:dyDescent="0.25">
      <c r="A24" s="20" t="s">
        <v>40</v>
      </c>
      <c r="B24" s="3"/>
      <c r="C24" s="3"/>
      <c r="D24" s="3"/>
      <c r="E24" s="3"/>
      <c r="F24" s="3"/>
      <c r="G24" s="118">
        <f t="shared" si="0"/>
        <v>0</v>
      </c>
      <c r="H24" s="118">
        <f t="shared" si="3"/>
        <v>0</v>
      </c>
      <c r="I24" s="118">
        <f t="shared" si="3"/>
        <v>0</v>
      </c>
      <c r="J24" s="118">
        <f t="shared" si="2"/>
        <v>0</v>
      </c>
      <c r="K24" s="17"/>
      <c r="L24" s="8"/>
    </row>
    <row r="25" spans="1:12" x14ac:dyDescent="0.25">
      <c r="A25" s="20" t="s">
        <v>41</v>
      </c>
      <c r="B25" s="3"/>
      <c r="C25" s="3"/>
      <c r="D25" s="3"/>
      <c r="E25" s="3"/>
      <c r="F25" s="3"/>
      <c r="G25" s="118">
        <f t="shared" si="0"/>
        <v>0</v>
      </c>
      <c r="H25" s="118">
        <f t="shared" si="3"/>
        <v>0</v>
      </c>
      <c r="I25" s="118">
        <f t="shared" si="3"/>
        <v>0</v>
      </c>
      <c r="J25" s="118">
        <f t="shared" si="2"/>
        <v>0</v>
      </c>
      <c r="K25" s="17"/>
      <c r="L25" s="8"/>
    </row>
    <row r="26" spans="1:12" x14ac:dyDescent="0.25">
      <c r="A26" s="20" t="s">
        <v>42</v>
      </c>
      <c r="B26" s="3">
        <v>4</v>
      </c>
      <c r="C26" s="3">
        <v>3</v>
      </c>
      <c r="D26" s="3">
        <v>3</v>
      </c>
      <c r="E26" s="3">
        <v>3</v>
      </c>
      <c r="F26" s="3">
        <v>3</v>
      </c>
      <c r="G26" s="118">
        <f t="shared" si="0"/>
        <v>0.75</v>
      </c>
      <c r="H26" s="118">
        <f t="shared" si="3"/>
        <v>1</v>
      </c>
      <c r="I26" s="118">
        <f t="shared" si="3"/>
        <v>1</v>
      </c>
      <c r="J26" s="118">
        <f t="shared" si="2"/>
        <v>0.75</v>
      </c>
      <c r="K26" s="17"/>
      <c r="L26" s="8"/>
    </row>
    <row r="27" spans="1:12" x14ac:dyDescent="0.25">
      <c r="A27" s="20" t="s">
        <v>43</v>
      </c>
      <c r="B27" s="3"/>
      <c r="C27" s="3"/>
      <c r="D27" s="3"/>
      <c r="E27" s="3"/>
      <c r="F27" s="3"/>
      <c r="G27" s="118">
        <f t="shared" si="0"/>
        <v>0</v>
      </c>
      <c r="H27" s="118">
        <f t="shared" si="3"/>
        <v>0</v>
      </c>
      <c r="I27" s="118">
        <f t="shared" si="3"/>
        <v>0</v>
      </c>
      <c r="J27" s="118">
        <f t="shared" si="2"/>
        <v>0</v>
      </c>
      <c r="K27" s="17"/>
      <c r="L27" s="8"/>
    </row>
    <row r="28" spans="1:12" x14ac:dyDescent="0.25">
      <c r="A28" s="20" t="s">
        <v>44</v>
      </c>
      <c r="B28" s="3"/>
      <c r="C28" s="3"/>
      <c r="D28" s="3"/>
      <c r="E28" s="3"/>
      <c r="F28" s="3"/>
      <c r="G28" s="118">
        <f t="shared" si="0"/>
        <v>0</v>
      </c>
      <c r="H28" s="118">
        <f t="shared" si="3"/>
        <v>0</v>
      </c>
      <c r="I28" s="118">
        <f t="shared" si="3"/>
        <v>0</v>
      </c>
      <c r="J28" s="118">
        <f t="shared" si="2"/>
        <v>0</v>
      </c>
      <c r="K28" s="17"/>
      <c r="L28" s="8"/>
    </row>
    <row r="29" spans="1:12" x14ac:dyDescent="0.25">
      <c r="A29" s="20" t="s">
        <v>45</v>
      </c>
      <c r="B29" s="3">
        <v>4</v>
      </c>
      <c r="C29" s="3">
        <v>1</v>
      </c>
      <c r="D29" s="3">
        <v>1</v>
      </c>
      <c r="E29" s="3">
        <v>1</v>
      </c>
      <c r="F29" s="3">
        <v>1</v>
      </c>
      <c r="G29" s="118">
        <f t="shared" si="0"/>
        <v>0.25</v>
      </c>
      <c r="H29" s="118">
        <f t="shared" si="3"/>
        <v>1</v>
      </c>
      <c r="I29" s="118">
        <f t="shared" si="3"/>
        <v>1</v>
      </c>
      <c r="J29" s="118">
        <f t="shared" si="2"/>
        <v>0.25</v>
      </c>
      <c r="K29" s="17"/>
      <c r="L29" s="8"/>
    </row>
    <row r="30" spans="1:12" ht="31.5" x14ac:dyDescent="0.25">
      <c r="A30" s="37" t="s">
        <v>46</v>
      </c>
      <c r="B30" s="326">
        <v>19</v>
      </c>
      <c r="C30" s="326">
        <v>19</v>
      </c>
      <c r="D30" s="326">
        <v>17</v>
      </c>
      <c r="E30" s="326">
        <v>15</v>
      </c>
      <c r="F30" s="326">
        <v>15</v>
      </c>
      <c r="G30" s="118">
        <f t="shared" si="0"/>
        <v>1</v>
      </c>
      <c r="H30" s="118">
        <f t="shared" si="3"/>
        <v>0.88235294117647056</v>
      </c>
      <c r="I30" s="118">
        <f t="shared" si="3"/>
        <v>1</v>
      </c>
      <c r="J30" s="118">
        <f t="shared" si="2"/>
        <v>0.78947368421052633</v>
      </c>
      <c r="K30" s="17"/>
      <c r="L30" s="8"/>
    </row>
    <row r="31" spans="1:12" x14ac:dyDescent="0.25">
      <c r="A31" s="115" t="s">
        <v>56</v>
      </c>
      <c r="B31" s="43">
        <f>SUM(B4:B30)</f>
        <v>168</v>
      </c>
      <c r="C31" s="43">
        <f>SUM(C4:C30)</f>
        <v>207</v>
      </c>
      <c r="D31" s="43">
        <f>SUM(D4:D30)</f>
        <v>195</v>
      </c>
      <c r="E31" s="43">
        <f>SUM(E4:E30)</f>
        <v>167</v>
      </c>
      <c r="F31" s="43">
        <f>SUM(F4:F30)</f>
        <v>151</v>
      </c>
      <c r="G31" s="118">
        <f t="shared" si="0"/>
        <v>1.2321428571428572</v>
      </c>
      <c r="H31" s="118">
        <f t="shared" si="3"/>
        <v>0.85641025641025637</v>
      </c>
      <c r="I31" s="118">
        <f t="shared" si="3"/>
        <v>0.90419161676646709</v>
      </c>
      <c r="J31" s="118">
        <f t="shared" si="2"/>
        <v>0.89880952380952384</v>
      </c>
      <c r="K31" s="17"/>
      <c r="L31" s="8"/>
    </row>
    <row r="32" spans="1:12" x14ac:dyDescent="0.25">
      <c r="A32" s="12"/>
      <c r="B32" s="8"/>
      <c r="C32" s="8"/>
      <c r="D32" s="8"/>
      <c r="E32" s="8"/>
      <c r="F32" s="8"/>
      <c r="G32" s="8"/>
      <c r="H32" s="8"/>
      <c r="I32" s="8"/>
      <c r="J32" s="8"/>
      <c r="K32" s="17"/>
      <c r="L32" s="8"/>
    </row>
    <row r="33" spans="1:12" ht="16.5" thickBot="1" x14ac:dyDescent="0.3">
      <c r="A33" s="723" t="s">
        <v>55</v>
      </c>
      <c r="B33" s="723"/>
      <c r="C33" s="723"/>
      <c r="D33" s="723"/>
      <c r="E33" s="723"/>
      <c r="F33" s="723"/>
      <c r="G33" s="723"/>
      <c r="H33" s="723"/>
      <c r="I33" s="723"/>
      <c r="J33" s="723"/>
      <c r="K33" s="17"/>
      <c r="L33" s="8"/>
    </row>
    <row r="34" spans="1:12" ht="32.25" thickBot="1" x14ac:dyDescent="0.3">
      <c r="A34" s="64" t="s">
        <v>68</v>
      </c>
      <c r="B34" s="65" t="s">
        <v>59</v>
      </c>
      <c r="C34" s="65" t="s">
        <v>60</v>
      </c>
      <c r="D34" s="66" t="s">
        <v>61</v>
      </c>
      <c r="E34" s="66" t="s">
        <v>62</v>
      </c>
      <c r="F34" s="66" t="s">
        <v>63</v>
      </c>
      <c r="G34" s="81" t="s">
        <v>64</v>
      </c>
      <c r="H34" s="81" t="s">
        <v>65</v>
      </c>
      <c r="I34" s="81" t="s">
        <v>66</v>
      </c>
      <c r="J34" s="82" t="s">
        <v>67</v>
      </c>
      <c r="K34" s="17"/>
      <c r="L34" s="8"/>
    </row>
    <row r="35" spans="1:12" ht="31.5" x14ac:dyDescent="0.25">
      <c r="A35" s="62" t="s">
        <v>20</v>
      </c>
      <c r="B35" s="63"/>
      <c r="C35" s="63"/>
      <c r="D35" s="63"/>
      <c r="E35" s="63"/>
      <c r="F35" s="63"/>
      <c r="G35" s="117">
        <f>IFERROR(C35/B35,0)</f>
        <v>0</v>
      </c>
      <c r="H35" s="117">
        <f>IFERROR(E35/D35,0)</f>
        <v>0</v>
      </c>
      <c r="I35" s="117">
        <f>IFERROR(F35/E35,0)</f>
        <v>0</v>
      </c>
      <c r="J35" s="117">
        <f>IFERROR(F35/B35,0)</f>
        <v>0</v>
      </c>
      <c r="K35" s="17"/>
      <c r="L35" s="8"/>
    </row>
    <row r="36" spans="1:12" ht="20.25" customHeight="1" x14ac:dyDescent="0.25">
      <c r="A36" s="20" t="s">
        <v>21</v>
      </c>
      <c r="B36" s="3"/>
      <c r="C36" s="3"/>
      <c r="D36" s="3"/>
      <c r="E36" s="3"/>
      <c r="F36" s="3"/>
      <c r="G36" s="118">
        <f t="shared" ref="G36:G62" si="4">IFERROR(C36/B36,0)</f>
        <v>0</v>
      </c>
      <c r="H36" s="118">
        <f t="shared" ref="H36:I51" si="5">IFERROR(E36/D36,0)</f>
        <v>0</v>
      </c>
      <c r="I36" s="118">
        <f t="shared" si="5"/>
        <v>0</v>
      </c>
      <c r="J36" s="118">
        <f t="shared" ref="J36:J62" si="6">IFERROR(F36/B36,0)</f>
        <v>0</v>
      </c>
      <c r="K36" s="17"/>
      <c r="L36" s="8"/>
    </row>
    <row r="37" spans="1:12" x14ac:dyDescent="0.25">
      <c r="A37" s="20" t="s">
        <v>22</v>
      </c>
      <c r="B37" s="3">
        <v>4</v>
      </c>
      <c r="C37" s="3">
        <v>2</v>
      </c>
      <c r="D37" s="3">
        <v>2</v>
      </c>
      <c r="E37" s="3">
        <v>2</v>
      </c>
      <c r="F37" s="3">
        <v>2</v>
      </c>
      <c r="G37" s="118">
        <f t="shared" si="4"/>
        <v>0.5</v>
      </c>
      <c r="H37" s="118">
        <f t="shared" si="5"/>
        <v>1</v>
      </c>
      <c r="I37" s="118">
        <f t="shared" si="5"/>
        <v>1</v>
      </c>
      <c r="J37" s="118">
        <f t="shared" si="6"/>
        <v>0.5</v>
      </c>
      <c r="K37" s="17"/>
      <c r="L37" s="8"/>
    </row>
    <row r="38" spans="1:12" ht="31.5" x14ac:dyDescent="0.25">
      <c r="A38" s="20" t="s">
        <v>23</v>
      </c>
      <c r="B38" s="3"/>
      <c r="C38" s="3"/>
      <c r="D38" s="3"/>
      <c r="E38" s="3"/>
      <c r="F38" s="3"/>
      <c r="G38" s="118">
        <f t="shared" si="4"/>
        <v>0</v>
      </c>
      <c r="H38" s="118">
        <f t="shared" si="5"/>
        <v>0</v>
      </c>
      <c r="I38" s="118">
        <f t="shared" si="5"/>
        <v>0</v>
      </c>
      <c r="J38" s="118">
        <f t="shared" si="6"/>
        <v>0</v>
      </c>
      <c r="K38" s="13"/>
    </row>
    <row r="39" spans="1:12" ht="19.5" customHeight="1" x14ac:dyDescent="0.25">
      <c r="A39" s="20" t="s">
        <v>24</v>
      </c>
      <c r="B39" s="3"/>
      <c r="C39" s="3"/>
      <c r="D39" s="3"/>
      <c r="E39" s="3"/>
      <c r="F39" s="3"/>
      <c r="G39" s="118">
        <f t="shared" si="4"/>
        <v>0</v>
      </c>
      <c r="H39" s="118">
        <f t="shared" si="5"/>
        <v>0</v>
      </c>
      <c r="I39" s="118">
        <f t="shared" si="5"/>
        <v>0</v>
      </c>
      <c r="J39" s="118">
        <f t="shared" si="6"/>
        <v>0</v>
      </c>
      <c r="K39" s="13"/>
    </row>
    <row r="40" spans="1:12" ht="20.25" customHeight="1" x14ac:dyDescent="0.25">
      <c r="A40" s="20" t="s">
        <v>25</v>
      </c>
      <c r="B40" s="3">
        <v>4</v>
      </c>
      <c r="C40" s="3">
        <v>7</v>
      </c>
      <c r="D40" s="3">
        <v>7</v>
      </c>
      <c r="E40" s="3">
        <v>6</v>
      </c>
      <c r="F40" s="3">
        <v>6</v>
      </c>
      <c r="G40" s="118">
        <f t="shared" si="4"/>
        <v>1.75</v>
      </c>
      <c r="H40" s="118">
        <f t="shared" si="5"/>
        <v>0.8571428571428571</v>
      </c>
      <c r="I40" s="118">
        <f t="shared" si="5"/>
        <v>1</v>
      </c>
      <c r="J40" s="118">
        <f t="shared" si="6"/>
        <v>1.5</v>
      </c>
      <c r="K40" s="13"/>
    </row>
    <row r="41" spans="1:12" ht="19.5" customHeight="1" x14ac:dyDescent="0.25">
      <c r="A41" s="20" t="s">
        <v>26</v>
      </c>
      <c r="B41" s="3"/>
      <c r="C41" s="3"/>
      <c r="D41" s="3"/>
      <c r="E41" s="3"/>
      <c r="F41" s="3"/>
      <c r="G41" s="118">
        <f t="shared" si="4"/>
        <v>0</v>
      </c>
      <c r="H41" s="118">
        <f t="shared" si="5"/>
        <v>0</v>
      </c>
      <c r="I41" s="118">
        <f t="shared" si="5"/>
        <v>0</v>
      </c>
      <c r="J41" s="118">
        <f t="shared" si="6"/>
        <v>0</v>
      </c>
      <c r="K41" s="13"/>
    </row>
    <row r="42" spans="1:12" ht="18.75" customHeight="1" x14ac:dyDescent="0.25">
      <c r="A42" s="20" t="s">
        <v>27</v>
      </c>
      <c r="B42" s="3">
        <v>4</v>
      </c>
      <c r="C42" s="3">
        <v>2</v>
      </c>
      <c r="D42" s="3">
        <v>2</v>
      </c>
      <c r="E42" s="3">
        <v>2</v>
      </c>
      <c r="F42" s="3">
        <v>1</v>
      </c>
      <c r="G42" s="118">
        <f t="shared" si="4"/>
        <v>0.5</v>
      </c>
      <c r="H42" s="118">
        <f t="shared" si="5"/>
        <v>1</v>
      </c>
      <c r="I42" s="118">
        <f t="shared" si="5"/>
        <v>0.5</v>
      </c>
      <c r="J42" s="118">
        <f t="shared" si="6"/>
        <v>0.25</v>
      </c>
      <c r="K42" s="13"/>
    </row>
    <row r="43" spans="1:12" ht="21.75" customHeight="1" x14ac:dyDescent="0.25">
      <c r="A43" s="20" t="s">
        <v>28</v>
      </c>
      <c r="B43" s="45"/>
      <c r="C43" s="45"/>
      <c r="D43" s="45"/>
      <c r="E43" s="45"/>
      <c r="F43" s="45"/>
      <c r="G43" s="118">
        <f t="shared" si="4"/>
        <v>0</v>
      </c>
      <c r="H43" s="118">
        <f t="shared" si="5"/>
        <v>0</v>
      </c>
      <c r="I43" s="118">
        <f t="shared" si="5"/>
        <v>0</v>
      </c>
      <c r="J43" s="118">
        <f t="shared" si="6"/>
        <v>0</v>
      </c>
      <c r="K43" s="13"/>
    </row>
    <row r="44" spans="1:12" ht="31.5" x14ac:dyDescent="0.25">
      <c r="A44" s="20" t="s">
        <v>29</v>
      </c>
      <c r="B44" s="37"/>
      <c r="C44" s="37"/>
      <c r="D44" s="45"/>
      <c r="E44" s="45"/>
      <c r="F44" s="45"/>
      <c r="G44" s="118">
        <f t="shared" si="4"/>
        <v>0</v>
      </c>
      <c r="H44" s="118">
        <f t="shared" si="5"/>
        <v>0</v>
      </c>
      <c r="I44" s="118">
        <f t="shared" si="5"/>
        <v>0</v>
      </c>
      <c r="J44" s="118">
        <f t="shared" si="6"/>
        <v>0</v>
      </c>
      <c r="K44" s="13"/>
    </row>
    <row r="45" spans="1:12" x14ac:dyDescent="0.25">
      <c r="A45" s="20" t="s">
        <v>30</v>
      </c>
      <c r="B45" s="3">
        <v>28</v>
      </c>
      <c r="C45" s="3">
        <v>14</v>
      </c>
      <c r="D45" s="3">
        <v>13</v>
      </c>
      <c r="E45" s="3">
        <v>13</v>
      </c>
      <c r="F45" s="3">
        <v>13</v>
      </c>
      <c r="G45" s="118">
        <f t="shared" si="4"/>
        <v>0.5</v>
      </c>
      <c r="H45" s="118">
        <f t="shared" si="5"/>
        <v>1</v>
      </c>
      <c r="I45" s="118">
        <f t="shared" si="5"/>
        <v>1</v>
      </c>
      <c r="J45" s="118">
        <f t="shared" si="6"/>
        <v>0.4642857142857143</v>
      </c>
      <c r="K45" s="13"/>
    </row>
    <row r="46" spans="1:12" ht="47.25" x14ac:dyDescent="0.25">
      <c r="A46" s="20" t="s">
        <v>31</v>
      </c>
      <c r="B46" s="3">
        <v>50</v>
      </c>
      <c r="C46" s="3">
        <v>25</v>
      </c>
      <c r="D46" s="3">
        <v>22</v>
      </c>
      <c r="E46" s="3">
        <v>21</v>
      </c>
      <c r="F46" s="3">
        <v>19</v>
      </c>
      <c r="G46" s="118">
        <f t="shared" si="4"/>
        <v>0.5</v>
      </c>
      <c r="H46" s="118">
        <f t="shared" si="5"/>
        <v>0.95454545454545459</v>
      </c>
      <c r="I46" s="118">
        <f t="shared" si="5"/>
        <v>0.90476190476190477</v>
      </c>
      <c r="J46" s="118">
        <f t="shared" si="6"/>
        <v>0.38</v>
      </c>
      <c r="K46" s="13"/>
    </row>
    <row r="47" spans="1:12" x14ac:dyDescent="0.25">
      <c r="A47" s="20" t="s">
        <v>32</v>
      </c>
      <c r="B47" s="3">
        <v>2</v>
      </c>
      <c r="C47" s="3"/>
      <c r="D47" s="3"/>
      <c r="E47" s="3"/>
      <c r="F47" s="3"/>
      <c r="G47" s="118">
        <f t="shared" si="4"/>
        <v>0</v>
      </c>
      <c r="H47" s="118">
        <f t="shared" si="5"/>
        <v>0</v>
      </c>
      <c r="I47" s="118">
        <f t="shared" si="5"/>
        <v>0</v>
      </c>
      <c r="J47" s="118">
        <f t="shared" si="6"/>
        <v>0</v>
      </c>
      <c r="K47" s="13"/>
    </row>
    <row r="48" spans="1:12" x14ac:dyDescent="0.25">
      <c r="A48" s="20" t="s">
        <v>33</v>
      </c>
      <c r="B48" s="3"/>
      <c r="C48" s="3"/>
      <c r="D48" s="3"/>
      <c r="E48" s="3"/>
      <c r="F48" s="3"/>
      <c r="G48" s="118">
        <f t="shared" si="4"/>
        <v>0</v>
      </c>
      <c r="H48" s="118">
        <f t="shared" si="5"/>
        <v>0</v>
      </c>
      <c r="I48" s="118">
        <f t="shared" si="5"/>
        <v>0</v>
      </c>
      <c r="J48" s="118">
        <f t="shared" si="6"/>
        <v>0</v>
      </c>
      <c r="K48" s="13"/>
    </row>
    <row r="49" spans="1:11" x14ac:dyDescent="0.25">
      <c r="A49" s="20" t="s">
        <v>34</v>
      </c>
      <c r="B49" s="3"/>
      <c r="C49" s="3"/>
      <c r="D49" s="3"/>
      <c r="E49" s="3"/>
      <c r="F49" s="3"/>
      <c r="G49" s="118">
        <f t="shared" si="4"/>
        <v>0</v>
      </c>
      <c r="H49" s="118">
        <f t="shared" si="5"/>
        <v>0</v>
      </c>
      <c r="I49" s="118">
        <f t="shared" si="5"/>
        <v>0</v>
      </c>
      <c r="J49" s="118">
        <f t="shared" si="6"/>
        <v>0</v>
      </c>
      <c r="K49" s="13"/>
    </row>
    <row r="50" spans="1:11" x14ac:dyDescent="0.25">
      <c r="A50" s="20" t="s">
        <v>35</v>
      </c>
      <c r="B50" s="3"/>
      <c r="C50" s="3"/>
      <c r="D50" s="3"/>
      <c r="E50" s="3"/>
      <c r="F50" s="3"/>
      <c r="G50" s="118">
        <f t="shared" si="4"/>
        <v>0</v>
      </c>
      <c r="H50" s="118">
        <f t="shared" si="5"/>
        <v>0</v>
      </c>
      <c r="I50" s="118">
        <f t="shared" si="5"/>
        <v>0</v>
      </c>
      <c r="J50" s="118">
        <f t="shared" si="6"/>
        <v>0</v>
      </c>
      <c r="K50" s="13"/>
    </row>
    <row r="51" spans="1:11" x14ac:dyDescent="0.25">
      <c r="A51" s="20" t="s">
        <v>36</v>
      </c>
      <c r="B51" s="3"/>
      <c r="C51" s="3"/>
      <c r="D51" s="3"/>
      <c r="E51" s="3"/>
      <c r="F51" s="3"/>
      <c r="G51" s="118">
        <f t="shared" si="4"/>
        <v>0</v>
      </c>
      <c r="H51" s="118">
        <f t="shared" si="5"/>
        <v>0</v>
      </c>
      <c r="I51" s="118">
        <f t="shared" si="5"/>
        <v>0</v>
      </c>
      <c r="J51" s="118">
        <f t="shared" si="6"/>
        <v>0</v>
      </c>
      <c r="K51" s="13"/>
    </row>
    <row r="52" spans="1:11" x14ac:dyDescent="0.25">
      <c r="A52" s="20" t="s">
        <v>37</v>
      </c>
      <c r="B52" s="3"/>
      <c r="C52" s="3"/>
      <c r="D52" s="3"/>
      <c r="E52" s="3"/>
      <c r="F52" s="3"/>
      <c r="G52" s="118">
        <f t="shared" si="4"/>
        <v>0</v>
      </c>
      <c r="H52" s="118">
        <f t="shared" ref="H52:I62" si="7">IFERROR(E52/D52,0)</f>
        <v>0</v>
      </c>
      <c r="I52" s="118">
        <f t="shared" si="7"/>
        <v>0</v>
      </c>
      <c r="J52" s="118">
        <f t="shared" si="6"/>
        <v>0</v>
      </c>
      <c r="K52" s="13"/>
    </row>
    <row r="53" spans="1:11" x14ac:dyDescent="0.25">
      <c r="A53" s="20" t="s">
        <v>38</v>
      </c>
      <c r="B53" s="3"/>
      <c r="C53" s="3"/>
      <c r="D53" s="3"/>
      <c r="E53" s="3"/>
      <c r="F53" s="3"/>
      <c r="G53" s="118">
        <f t="shared" si="4"/>
        <v>0</v>
      </c>
      <c r="H53" s="118">
        <f t="shared" si="7"/>
        <v>0</v>
      </c>
      <c r="I53" s="118">
        <f t="shared" si="7"/>
        <v>0</v>
      </c>
      <c r="J53" s="118">
        <f t="shared" si="6"/>
        <v>0</v>
      </c>
      <c r="K53" s="13"/>
    </row>
    <row r="54" spans="1:11" ht="20.25" customHeight="1" x14ac:dyDescent="0.25">
      <c r="A54" s="20" t="s">
        <v>39</v>
      </c>
      <c r="B54" s="3"/>
      <c r="C54" s="3"/>
      <c r="D54" s="3"/>
      <c r="E54" s="3"/>
      <c r="F54" s="3"/>
      <c r="G54" s="118">
        <f t="shared" si="4"/>
        <v>0</v>
      </c>
      <c r="H54" s="118">
        <f t="shared" si="7"/>
        <v>0</v>
      </c>
      <c r="I54" s="118">
        <f t="shared" si="7"/>
        <v>0</v>
      </c>
      <c r="J54" s="118">
        <f t="shared" si="6"/>
        <v>0</v>
      </c>
      <c r="K54" s="13"/>
    </row>
    <row r="55" spans="1:11" x14ac:dyDescent="0.25">
      <c r="A55" s="20" t="s">
        <v>40</v>
      </c>
      <c r="B55" s="3"/>
      <c r="C55" s="3"/>
      <c r="D55" s="3"/>
      <c r="E55" s="3"/>
      <c r="F55" s="3"/>
      <c r="G55" s="118">
        <f t="shared" si="4"/>
        <v>0</v>
      </c>
      <c r="H55" s="118">
        <f t="shared" si="7"/>
        <v>0</v>
      </c>
      <c r="I55" s="118">
        <f t="shared" si="7"/>
        <v>0</v>
      </c>
      <c r="J55" s="118">
        <f t="shared" si="6"/>
        <v>0</v>
      </c>
      <c r="K55" s="13"/>
    </row>
    <row r="56" spans="1:11" ht="20.25" customHeight="1" x14ac:dyDescent="0.25">
      <c r="A56" s="20" t="s">
        <v>41</v>
      </c>
      <c r="B56" s="3"/>
      <c r="C56" s="3"/>
      <c r="D56" s="3"/>
      <c r="E56" s="3"/>
      <c r="F56" s="3"/>
      <c r="G56" s="118">
        <f t="shared" si="4"/>
        <v>0</v>
      </c>
      <c r="H56" s="118">
        <f t="shared" si="7"/>
        <v>0</v>
      </c>
      <c r="I56" s="118">
        <f t="shared" si="7"/>
        <v>0</v>
      </c>
      <c r="J56" s="118">
        <f t="shared" si="6"/>
        <v>0</v>
      </c>
      <c r="K56" s="13"/>
    </row>
    <row r="57" spans="1:11" ht="18" customHeight="1" x14ac:dyDescent="0.25">
      <c r="A57" s="20" t="s">
        <v>42</v>
      </c>
      <c r="B57" s="3">
        <v>4</v>
      </c>
      <c r="C57" s="3">
        <v>1</v>
      </c>
      <c r="D57" s="3">
        <v>0</v>
      </c>
      <c r="E57" s="3">
        <v>0</v>
      </c>
      <c r="F57" s="3">
        <v>0</v>
      </c>
      <c r="G57" s="118">
        <f t="shared" si="4"/>
        <v>0.25</v>
      </c>
      <c r="H57" s="118">
        <f t="shared" si="7"/>
        <v>0</v>
      </c>
      <c r="I57" s="118">
        <f t="shared" si="7"/>
        <v>0</v>
      </c>
      <c r="J57" s="118">
        <f t="shared" si="6"/>
        <v>0</v>
      </c>
      <c r="K57" s="13"/>
    </row>
    <row r="58" spans="1:11" ht="17.25" customHeight="1" x14ac:dyDescent="0.25">
      <c r="A58" s="20" t="s">
        <v>43</v>
      </c>
      <c r="B58" s="3"/>
      <c r="C58" s="3"/>
      <c r="D58" s="3"/>
      <c r="E58" s="3"/>
      <c r="F58" s="3"/>
      <c r="G58" s="118">
        <f t="shared" si="4"/>
        <v>0</v>
      </c>
      <c r="H58" s="118">
        <f t="shared" si="7"/>
        <v>0</v>
      </c>
      <c r="I58" s="118">
        <f t="shared" si="7"/>
        <v>0</v>
      </c>
      <c r="J58" s="118">
        <f t="shared" si="6"/>
        <v>0</v>
      </c>
      <c r="K58" s="13"/>
    </row>
    <row r="59" spans="1:11" ht="18" customHeight="1" x14ac:dyDescent="0.25">
      <c r="A59" s="20" t="s">
        <v>44</v>
      </c>
      <c r="B59" s="3"/>
      <c r="C59" s="3"/>
      <c r="D59" s="3"/>
      <c r="E59" s="3"/>
      <c r="F59" s="3"/>
      <c r="G59" s="118">
        <f t="shared" si="4"/>
        <v>0</v>
      </c>
      <c r="H59" s="118">
        <f t="shared" si="7"/>
        <v>0</v>
      </c>
      <c r="I59" s="118">
        <f t="shared" si="7"/>
        <v>0</v>
      </c>
      <c r="J59" s="118">
        <f t="shared" si="6"/>
        <v>0</v>
      </c>
      <c r="K59" s="13"/>
    </row>
    <row r="60" spans="1:11" ht="18" customHeight="1" x14ac:dyDescent="0.25">
      <c r="A60" s="20" t="s">
        <v>45</v>
      </c>
      <c r="B60" s="3">
        <v>3</v>
      </c>
      <c r="C60" s="3">
        <v>1</v>
      </c>
      <c r="D60" s="3">
        <v>0</v>
      </c>
      <c r="E60" s="3">
        <v>0</v>
      </c>
      <c r="F60" s="3">
        <v>0</v>
      </c>
      <c r="G60" s="118">
        <f t="shared" si="4"/>
        <v>0.33333333333333331</v>
      </c>
      <c r="H60" s="118">
        <f t="shared" si="7"/>
        <v>0</v>
      </c>
      <c r="I60" s="118">
        <f t="shared" si="7"/>
        <v>0</v>
      </c>
      <c r="J60" s="118">
        <f t="shared" si="6"/>
        <v>0</v>
      </c>
      <c r="K60" s="13"/>
    </row>
    <row r="61" spans="1:11" ht="31.5" x14ac:dyDescent="0.25">
      <c r="A61" s="37" t="s">
        <v>46</v>
      </c>
      <c r="B61" s="326">
        <v>8</v>
      </c>
      <c r="C61" s="326">
        <v>5</v>
      </c>
      <c r="D61" s="326">
        <v>5</v>
      </c>
      <c r="E61" s="326">
        <v>5</v>
      </c>
      <c r="F61" s="326">
        <v>5</v>
      </c>
      <c r="G61" s="118">
        <f t="shared" si="4"/>
        <v>0.625</v>
      </c>
      <c r="H61" s="118">
        <f t="shared" si="7"/>
        <v>1</v>
      </c>
      <c r="I61" s="118">
        <f t="shared" si="7"/>
        <v>1</v>
      </c>
      <c r="J61" s="118">
        <f t="shared" si="6"/>
        <v>0.625</v>
      </c>
      <c r="K61" s="13"/>
    </row>
    <row r="62" spans="1:11" x14ac:dyDescent="0.25">
      <c r="A62" s="115" t="s">
        <v>56</v>
      </c>
      <c r="B62" s="43">
        <f>SUM(B35:B61)</f>
        <v>107</v>
      </c>
      <c r="C62" s="43">
        <f>SUM(C35:C61)</f>
        <v>57</v>
      </c>
      <c r="D62" s="43">
        <f>SUM(D35:D61)</f>
        <v>51</v>
      </c>
      <c r="E62" s="43">
        <f>SUM(E35:E61)</f>
        <v>49</v>
      </c>
      <c r="F62" s="43">
        <f>SUM(F35:F61)</f>
        <v>46</v>
      </c>
      <c r="G62" s="118">
        <f t="shared" si="4"/>
        <v>0.53271028037383172</v>
      </c>
      <c r="H62" s="118">
        <f t="shared" si="7"/>
        <v>0.96078431372549022</v>
      </c>
      <c r="I62" s="118">
        <f t="shared" si="7"/>
        <v>0.93877551020408168</v>
      </c>
      <c r="J62" s="118">
        <f t="shared" si="6"/>
        <v>0.42990654205607476</v>
      </c>
      <c r="K62" s="13"/>
    </row>
    <row r="63" spans="1:11" x14ac:dyDescent="0.25">
      <c r="K63" s="13"/>
    </row>
    <row r="64" spans="1:11" ht="16.5" thickBot="1" x14ac:dyDescent="0.3">
      <c r="A64" s="725" t="s">
        <v>124</v>
      </c>
      <c r="B64" s="726"/>
      <c r="C64" s="726"/>
      <c r="D64" s="726"/>
      <c r="E64" s="727"/>
      <c r="K64" s="13"/>
    </row>
    <row r="65" spans="1:11" ht="63.75" thickBot="1" x14ac:dyDescent="0.3">
      <c r="A65" s="76" t="s">
        <v>68</v>
      </c>
      <c r="B65" s="77" t="s">
        <v>60</v>
      </c>
      <c r="C65" s="78" t="s">
        <v>61</v>
      </c>
      <c r="D65" s="78" t="s">
        <v>62</v>
      </c>
      <c r="E65" s="78" t="s">
        <v>63</v>
      </c>
      <c r="F65" s="79" t="s">
        <v>143</v>
      </c>
      <c r="G65" s="79" t="s">
        <v>144</v>
      </c>
      <c r="H65" s="79" t="s">
        <v>145</v>
      </c>
      <c r="I65" s="80" t="s">
        <v>146</v>
      </c>
      <c r="K65" s="13"/>
    </row>
    <row r="66" spans="1:11" ht="31.5" x14ac:dyDescent="0.25">
      <c r="A66" s="62" t="s">
        <v>20</v>
      </c>
      <c r="B66" s="63"/>
      <c r="C66" s="63"/>
      <c r="D66" s="63"/>
      <c r="E66" s="63"/>
      <c r="F66" s="119">
        <f>+IFERROR(B66/(C4+C35),0)*100</f>
        <v>0</v>
      </c>
      <c r="G66" s="119">
        <f>+IFERROR(C66/(D4+D35),0)*100</f>
        <v>0</v>
      </c>
      <c r="H66" s="119">
        <f>+IFERROR(D66/(E4+E35),0)*100</f>
        <v>0</v>
      </c>
      <c r="I66" s="119">
        <f>+IFERROR(E66/(F4+F35),0)*100</f>
        <v>0</v>
      </c>
      <c r="K66" s="13"/>
    </row>
    <row r="67" spans="1:11" x14ac:dyDescent="0.25">
      <c r="A67" s="20" t="s">
        <v>21</v>
      </c>
      <c r="B67" s="3"/>
      <c r="C67" s="3"/>
      <c r="D67" s="3"/>
      <c r="E67" s="3"/>
      <c r="F67" s="120">
        <f t="shared" ref="F67:I82" si="8">+IFERROR(B67/(C5+C36),0)*100</f>
        <v>0</v>
      </c>
      <c r="G67" s="120">
        <f t="shared" si="8"/>
        <v>0</v>
      </c>
      <c r="H67" s="120">
        <f t="shared" si="8"/>
        <v>0</v>
      </c>
      <c r="I67" s="120">
        <f t="shared" si="8"/>
        <v>0</v>
      </c>
      <c r="K67" s="13"/>
    </row>
    <row r="68" spans="1:11" x14ac:dyDescent="0.25">
      <c r="A68" s="20" t="s">
        <v>22</v>
      </c>
      <c r="B68" s="3">
        <v>5</v>
      </c>
      <c r="C68" s="3">
        <v>5</v>
      </c>
      <c r="D68" s="3">
        <v>3</v>
      </c>
      <c r="E68" s="3">
        <v>3</v>
      </c>
      <c r="F68" s="120">
        <f t="shared" si="8"/>
        <v>71.428571428571431</v>
      </c>
      <c r="G68" s="120">
        <f t="shared" si="8"/>
        <v>71.428571428571431</v>
      </c>
      <c r="H68" s="120">
        <f t="shared" si="8"/>
        <v>60</v>
      </c>
      <c r="I68" s="120">
        <f t="shared" si="8"/>
        <v>60</v>
      </c>
      <c r="K68" s="13"/>
    </row>
    <row r="69" spans="1:11" ht="31.5" x14ac:dyDescent="0.25">
      <c r="A69" s="20" t="s">
        <v>23</v>
      </c>
      <c r="B69" s="3"/>
      <c r="C69" s="3"/>
      <c r="D69" s="3"/>
      <c r="E69" s="3"/>
      <c r="F69" s="120">
        <f t="shared" si="8"/>
        <v>0</v>
      </c>
      <c r="G69" s="120">
        <f t="shared" si="8"/>
        <v>0</v>
      </c>
      <c r="H69" s="120">
        <f t="shared" si="8"/>
        <v>0</v>
      </c>
      <c r="I69" s="120">
        <f t="shared" si="8"/>
        <v>0</v>
      </c>
      <c r="K69" s="13"/>
    </row>
    <row r="70" spans="1:11" x14ac:dyDescent="0.25">
      <c r="A70" s="20" t="s">
        <v>24</v>
      </c>
      <c r="B70" s="3"/>
      <c r="C70" s="3"/>
      <c r="D70" s="3"/>
      <c r="E70" s="3"/>
      <c r="F70" s="120">
        <f t="shared" si="8"/>
        <v>0</v>
      </c>
      <c r="G70" s="120">
        <f t="shared" si="8"/>
        <v>0</v>
      </c>
      <c r="H70" s="120">
        <f t="shared" si="8"/>
        <v>0</v>
      </c>
      <c r="I70" s="120">
        <f t="shared" si="8"/>
        <v>0</v>
      </c>
      <c r="K70" s="13"/>
    </row>
    <row r="71" spans="1:11" x14ac:dyDescent="0.25">
      <c r="A71" s="20" t="s">
        <v>25</v>
      </c>
      <c r="B71" s="3">
        <v>3</v>
      </c>
      <c r="C71" s="3">
        <v>3</v>
      </c>
      <c r="D71" s="3">
        <v>2</v>
      </c>
      <c r="E71" s="3">
        <v>2</v>
      </c>
      <c r="F71" s="120">
        <f t="shared" si="8"/>
        <v>42.857142857142854</v>
      </c>
      <c r="G71" s="120">
        <f t="shared" si="8"/>
        <v>42.857142857142854</v>
      </c>
      <c r="H71" s="120">
        <f t="shared" si="8"/>
        <v>33.333333333333329</v>
      </c>
      <c r="I71" s="120">
        <f t="shared" si="8"/>
        <v>33.333333333333329</v>
      </c>
      <c r="K71" s="13"/>
    </row>
    <row r="72" spans="1:11" x14ac:dyDescent="0.25">
      <c r="A72" s="20" t="s">
        <v>26</v>
      </c>
      <c r="B72" s="3"/>
      <c r="C72" s="3"/>
      <c r="D72" s="3"/>
      <c r="E72" s="3"/>
      <c r="F72" s="120">
        <f t="shared" si="8"/>
        <v>0</v>
      </c>
      <c r="G72" s="120">
        <f t="shared" si="8"/>
        <v>0</v>
      </c>
      <c r="H72" s="120">
        <f t="shared" si="8"/>
        <v>0</v>
      </c>
      <c r="I72" s="120">
        <f t="shared" si="8"/>
        <v>0</v>
      </c>
      <c r="K72" s="13"/>
    </row>
    <row r="73" spans="1:11" x14ac:dyDescent="0.25">
      <c r="A73" s="20" t="s">
        <v>27</v>
      </c>
      <c r="B73" s="326">
        <v>23</v>
      </c>
      <c r="C73" s="326">
        <v>22</v>
      </c>
      <c r="D73" s="326">
        <v>17</v>
      </c>
      <c r="E73" s="326">
        <v>14</v>
      </c>
      <c r="F73" s="120">
        <f t="shared" si="8"/>
        <v>76.666666666666671</v>
      </c>
      <c r="G73" s="120">
        <f t="shared" si="8"/>
        <v>81.481481481481481</v>
      </c>
      <c r="H73" s="120">
        <f t="shared" si="8"/>
        <v>77.272727272727266</v>
      </c>
      <c r="I73" s="120">
        <f t="shared" si="8"/>
        <v>77.777777777777786</v>
      </c>
      <c r="K73" s="13"/>
    </row>
    <row r="74" spans="1:11" x14ac:dyDescent="0.25">
      <c r="A74" s="20" t="s">
        <v>28</v>
      </c>
      <c r="B74" s="37"/>
      <c r="C74" s="45"/>
      <c r="D74" s="45"/>
      <c r="E74" s="45"/>
      <c r="F74" s="120">
        <f t="shared" si="8"/>
        <v>0</v>
      </c>
      <c r="G74" s="120">
        <f t="shared" si="8"/>
        <v>0</v>
      </c>
      <c r="H74" s="120">
        <f t="shared" si="8"/>
        <v>0</v>
      </c>
      <c r="I74" s="120">
        <f t="shared" si="8"/>
        <v>0</v>
      </c>
      <c r="K74" s="13"/>
    </row>
    <row r="75" spans="1:11" ht="31.5" x14ac:dyDescent="0.25">
      <c r="A75" s="20" t="s">
        <v>29</v>
      </c>
      <c r="B75" s="3"/>
      <c r="C75" s="3"/>
      <c r="D75" s="3"/>
      <c r="E75" s="3"/>
      <c r="F75" s="120">
        <f t="shared" si="8"/>
        <v>0</v>
      </c>
      <c r="G75" s="120">
        <f t="shared" si="8"/>
        <v>0</v>
      </c>
      <c r="H75" s="120">
        <f t="shared" si="8"/>
        <v>0</v>
      </c>
      <c r="I75" s="120">
        <f t="shared" si="8"/>
        <v>0</v>
      </c>
      <c r="K75" s="13"/>
    </row>
    <row r="76" spans="1:11" x14ac:dyDescent="0.25">
      <c r="A76" s="20" t="s">
        <v>30</v>
      </c>
      <c r="B76" s="3">
        <v>50</v>
      </c>
      <c r="C76" s="3">
        <v>47</v>
      </c>
      <c r="D76" s="3">
        <v>43</v>
      </c>
      <c r="E76" s="3">
        <v>41</v>
      </c>
      <c r="F76" s="120">
        <f t="shared" si="8"/>
        <v>73.529411764705884</v>
      </c>
      <c r="G76" s="120">
        <f t="shared" si="8"/>
        <v>73.4375</v>
      </c>
      <c r="H76" s="120">
        <f t="shared" si="8"/>
        <v>71.666666666666671</v>
      </c>
      <c r="I76" s="120">
        <f t="shared" si="8"/>
        <v>73.214285714285708</v>
      </c>
      <c r="K76" s="13"/>
    </row>
    <row r="77" spans="1:11" ht="47.25" x14ac:dyDescent="0.25">
      <c r="A77" s="20" t="s">
        <v>31</v>
      </c>
      <c r="B77" s="3">
        <v>100</v>
      </c>
      <c r="C77" s="3">
        <v>95</v>
      </c>
      <c r="D77" s="3">
        <v>85</v>
      </c>
      <c r="E77" s="3">
        <v>75</v>
      </c>
      <c r="F77" s="120">
        <f t="shared" si="8"/>
        <v>83.333333333333343</v>
      </c>
      <c r="G77" s="120">
        <f t="shared" si="8"/>
        <v>84.070796460176993</v>
      </c>
      <c r="H77" s="120">
        <f t="shared" si="8"/>
        <v>87.628865979381445</v>
      </c>
      <c r="I77" s="120">
        <f t="shared" si="8"/>
        <v>87.20930232558139</v>
      </c>
      <c r="K77" s="13"/>
    </row>
    <row r="78" spans="1:11" x14ac:dyDescent="0.25">
      <c r="A78" s="20" t="s">
        <v>32</v>
      </c>
      <c r="B78" s="3">
        <v>1</v>
      </c>
      <c r="C78" s="3">
        <v>1</v>
      </c>
      <c r="D78" s="3">
        <v>1</v>
      </c>
      <c r="E78" s="3">
        <v>1</v>
      </c>
      <c r="F78" s="120">
        <f t="shared" si="8"/>
        <v>50</v>
      </c>
      <c r="G78" s="120">
        <f t="shared" si="8"/>
        <v>50</v>
      </c>
      <c r="H78" s="120">
        <f t="shared" si="8"/>
        <v>50</v>
      </c>
      <c r="I78" s="120">
        <f t="shared" si="8"/>
        <v>50</v>
      </c>
      <c r="K78" s="13"/>
    </row>
    <row r="79" spans="1:11" x14ac:dyDescent="0.25">
      <c r="A79" s="20" t="s">
        <v>33</v>
      </c>
      <c r="B79" s="3"/>
      <c r="C79" s="3"/>
      <c r="D79" s="3"/>
      <c r="E79" s="3"/>
      <c r="F79" s="120">
        <f t="shared" si="8"/>
        <v>0</v>
      </c>
      <c r="G79" s="120">
        <f t="shared" si="8"/>
        <v>0</v>
      </c>
      <c r="H79" s="120">
        <f t="shared" si="8"/>
        <v>0</v>
      </c>
      <c r="I79" s="120">
        <f t="shared" si="8"/>
        <v>0</v>
      </c>
      <c r="K79" s="13"/>
    </row>
    <row r="80" spans="1:11" x14ac:dyDescent="0.25">
      <c r="A80" s="20" t="s">
        <v>34</v>
      </c>
      <c r="B80" s="3"/>
      <c r="C80" s="3"/>
      <c r="D80" s="3"/>
      <c r="E80" s="3"/>
      <c r="F80" s="120">
        <f t="shared" si="8"/>
        <v>0</v>
      </c>
      <c r="G80" s="120">
        <f t="shared" si="8"/>
        <v>0</v>
      </c>
      <c r="H80" s="120">
        <f t="shared" si="8"/>
        <v>0</v>
      </c>
      <c r="I80" s="120">
        <f t="shared" si="8"/>
        <v>0</v>
      </c>
      <c r="K80" s="13"/>
    </row>
    <row r="81" spans="1:11" x14ac:dyDescent="0.25">
      <c r="A81" s="20" t="s">
        <v>35</v>
      </c>
      <c r="B81" s="3"/>
      <c r="C81" s="3"/>
      <c r="D81" s="3"/>
      <c r="E81" s="3"/>
      <c r="F81" s="120">
        <f t="shared" si="8"/>
        <v>0</v>
      </c>
      <c r="G81" s="120">
        <f t="shared" si="8"/>
        <v>0</v>
      </c>
      <c r="H81" s="120">
        <f t="shared" si="8"/>
        <v>0</v>
      </c>
      <c r="I81" s="120">
        <f t="shared" si="8"/>
        <v>0</v>
      </c>
      <c r="K81" s="13"/>
    </row>
    <row r="82" spans="1:11" x14ac:dyDescent="0.25">
      <c r="A82" s="20" t="s">
        <v>36</v>
      </c>
      <c r="B82" s="3"/>
      <c r="C82" s="3"/>
      <c r="D82" s="3"/>
      <c r="E82" s="3"/>
      <c r="F82" s="120">
        <f t="shared" si="8"/>
        <v>0</v>
      </c>
      <c r="G82" s="120">
        <f t="shared" si="8"/>
        <v>0</v>
      </c>
      <c r="H82" s="120">
        <f t="shared" si="8"/>
        <v>0</v>
      </c>
      <c r="I82" s="120">
        <f t="shared" si="8"/>
        <v>0</v>
      </c>
      <c r="K82" s="13"/>
    </row>
    <row r="83" spans="1:11" x14ac:dyDescent="0.25">
      <c r="A83" s="20" t="s">
        <v>37</v>
      </c>
      <c r="B83" s="3"/>
      <c r="C83" s="3"/>
      <c r="D83" s="3"/>
      <c r="E83" s="3"/>
      <c r="F83" s="120">
        <f t="shared" ref="F83:I93" si="9">+IFERROR(B83/(C21+C52),0)*100</f>
        <v>0</v>
      </c>
      <c r="G83" s="120">
        <f t="shared" si="9"/>
        <v>0</v>
      </c>
      <c r="H83" s="120">
        <f t="shared" si="9"/>
        <v>0</v>
      </c>
      <c r="I83" s="120">
        <f t="shared" si="9"/>
        <v>0</v>
      </c>
      <c r="K83" s="13"/>
    </row>
    <row r="84" spans="1:11" x14ac:dyDescent="0.25">
      <c r="A84" s="20" t="s">
        <v>38</v>
      </c>
      <c r="B84" s="3"/>
      <c r="C84" s="3"/>
      <c r="D84" s="3"/>
      <c r="E84" s="3"/>
      <c r="F84" s="120">
        <f t="shared" si="9"/>
        <v>0</v>
      </c>
      <c r="G84" s="120">
        <f t="shared" si="9"/>
        <v>0</v>
      </c>
      <c r="H84" s="120">
        <f t="shared" si="9"/>
        <v>0</v>
      </c>
      <c r="I84" s="120">
        <f t="shared" si="9"/>
        <v>0</v>
      </c>
      <c r="K84" s="13"/>
    </row>
    <row r="85" spans="1:11" x14ac:dyDescent="0.25">
      <c r="A85" s="20" t="s">
        <v>39</v>
      </c>
      <c r="B85" s="3"/>
      <c r="C85" s="3"/>
      <c r="D85" s="3"/>
      <c r="E85" s="3"/>
      <c r="F85" s="120">
        <f t="shared" si="9"/>
        <v>0</v>
      </c>
      <c r="G85" s="120">
        <f t="shared" si="9"/>
        <v>0</v>
      </c>
      <c r="H85" s="120">
        <f t="shared" si="9"/>
        <v>0</v>
      </c>
      <c r="I85" s="120">
        <f t="shared" si="9"/>
        <v>0</v>
      </c>
      <c r="K85" s="13"/>
    </row>
    <row r="86" spans="1:11" x14ac:dyDescent="0.25">
      <c r="A86" s="20" t="s">
        <v>40</v>
      </c>
      <c r="B86" s="3"/>
      <c r="C86" s="3"/>
      <c r="D86" s="3"/>
      <c r="E86" s="3"/>
      <c r="F86" s="120">
        <f t="shared" si="9"/>
        <v>0</v>
      </c>
      <c r="G86" s="120">
        <f t="shared" si="9"/>
        <v>0</v>
      </c>
      <c r="H86" s="120">
        <f t="shared" si="9"/>
        <v>0</v>
      </c>
      <c r="I86" s="120">
        <f t="shared" si="9"/>
        <v>0</v>
      </c>
      <c r="K86" s="13"/>
    </row>
    <row r="87" spans="1:11" x14ac:dyDescent="0.25">
      <c r="A87" s="20" t="s">
        <v>41</v>
      </c>
      <c r="B87" s="3"/>
      <c r="C87" s="3"/>
      <c r="D87" s="3"/>
      <c r="E87" s="3"/>
      <c r="F87" s="120">
        <f t="shared" si="9"/>
        <v>0</v>
      </c>
      <c r="G87" s="120">
        <f t="shared" si="9"/>
        <v>0</v>
      </c>
      <c r="H87" s="120">
        <f t="shared" si="9"/>
        <v>0</v>
      </c>
      <c r="I87" s="120">
        <f t="shared" si="9"/>
        <v>0</v>
      </c>
      <c r="K87" s="13"/>
    </row>
    <row r="88" spans="1:11" x14ac:dyDescent="0.25">
      <c r="A88" s="20" t="s">
        <v>42</v>
      </c>
      <c r="B88" s="3">
        <v>3</v>
      </c>
      <c r="C88" s="3">
        <v>3</v>
      </c>
      <c r="D88" s="3">
        <v>3</v>
      </c>
      <c r="E88" s="3">
        <v>3</v>
      </c>
      <c r="F88" s="120">
        <f t="shared" si="9"/>
        <v>75</v>
      </c>
      <c r="G88" s="120">
        <f t="shared" si="9"/>
        <v>100</v>
      </c>
      <c r="H88" s="120">
        <f t="shared" si="9"/>
        <v>100</v>
      </c>
      <c r="I88" s="120">
        <f t="shared" si="9"/>
        <v>100</v>
      </c>
      <c r="K88" s="13"/>
    </row>
    <row r="89" spans="1:11" x14ac:dyDescent="0.25">
      <c r="A89" s="20" t="s">
        <v>43</v>
      </c>
      <c r="B89" s="3"/>
      <c r="C89" s="3"/>
      <c r="D89" s="3"/>
      <c r="E89" s="3"/>
      <c r="F89" s="120">
        <f t="shared" si="9"/>
        <v>0</v>
      </c>
      <c r="G89" s="120">
        <f t="shared" si="9"/>
        <v>0</v>
      </c>
      <c r="H89" s="120">
        <f t="shared" si="9"/>
        <v>0</v>
      </c>
      <c r="I89" s="120">
        <f t="shared" si="9"/>
        <v>0</v>
      </c>
      <c r="K89" s="13"/>
    </row>
    <row r="90" spans="1:11" x14ac:dyDescent="0.25">
      <c r="A90" s="20" t="s">
        <v>44</v>
      </c>
      <c r="B90" s="3"/>
      <c r="C90" s="3"/>
      <c r="D90" s="3"/>
      <c r="E90" s="3"/>
      <c r="F90" s="120">
        <f t="shared" si="9"/>
        <v>0</v>
      </c>
      <c r="G90" s="120">
        <f t="shared" si="9"/>
        <v>0</v>
      </c>
      <c r="H90" s="120">
        <f t="shared" si="9"/>
        <v>0</v>
      </c>
      <c r="I90" s="120">
        <f t="shared" si="9"/>
        <v>0</v>
      </c>
      <c r="K90" s="13"/>
    </row>
    <row r="91" spans="1:11" x14ac:dyDescent="0.25">
      <c r="A91" s="20" t="s">
        <v>45</v>
      </c>
      <c r="B91" s="3">
        <v>1</v>
      </c>
      <c r="C91" s="3">
        <v>1</v>
      </c>
      <c r="D91" s="3">
        <v>1</v>
      </c>
      <c r="E91" s="3">
        <v>1</v>
      </c>
      <c r="F91" s="120">
        <f t="shared" si="9"/>
        <v>50</v>
      </c>
      <c r="G91" s="120">
        <f t="shared" si="9"/>
        <v>100</v>
      </c>
      <c r="H91" s="120">
        <f t="shared" si="9"/>
        <v>100</v>
      </c>
      <c r="I91" s="120">
        <f t="shared" si="9"/>
        <v>100</v>
      </c>
      <c r="K91" s="13"/>
    </row>
    <row r="92" spans="1:11" ht="31.5" x14ac:dyDescent="0.25">
      <c r="A92" s="37" t="s">
        <v>46</v>
      </c>
      <c r="B92" s="3">
        <v>19</v>
      </c>
      <c r="C92" s="3">
        <v>17</v>
      </c>
      <c r="D92" s="3">
        <v>15</v>
      </c>
      <c r="E92" s="3">
        <v>15</v>
      </c>
      <c r="F92" s="120">
        <f>+IFERROR(B92/(C30+C61),0)*100</f>
        <v>79.166666666666657</v>
      </c>
      <c r="G92" s="120">
        <f t="shared" si="9"/>
        <v>77.272727272727266</v>
      </c>
      <c r="H92" s="120">
        <f t="shared" si="9"/>
        <v>75</v>
      </c>
      <c r="I92" s="120">
        <f t="shared" si="9"/>
        <v>75</v>
      </c>
      <c r="K92" s="13"/>
    </row>
    <row r="93" spans="1:11" x14ac:dyDescent="0.25">
      <c r="A93" s="115" t="s">
        <v>56</v>
      </c>
      <c r="B93" s="43">
        <f>SUM(B66:B92)</f>
        <v>205</v>
      </c>
      <c r="C93" s="43">
        <f>SUM(C66:C92)</f>
        <v>194</v>
      </c>
      <c r="D93" s="43">
        <f>SUM(D66:D92)</f>
        <v>170</v>
      </c>
      <c r="E93" s="43">
        <f>SUM(E66:E92)</f>
        <v>155</v>
      </c>
      <c r="F93" s="120">
        <f t="shared" si="9"/>
        <v>77.651515151515156</v>
      </c>
      <c r="G93" s="120">
        <f t="shared" si="9"/>
        <v>78.861788617886177</v>
      </c>
      <c r="H93" s="120">
        <f t="shared" si="9"/>
        <v>78.703703703703709</v>
      </c>
      <c r="I93" s="120">
        <f t="shared" si="9"/>
        <v>78.680203045685289</v>
      </c>
      <c r="K93" s="13"/>
    </row>
    <row r="94" spans="1:11" x14ac:dyDescent="0.25">
      <c r="A94" s="8"/>
      <c r="B94" s="8"/>
      <c r="C94" s="8"/>
      <c r="E94" s="8"/>
      <c r="I94" s="35"/>
      <c r="K94" s="13"/>
    </row>
    <row r="95" spans="1:11" x14ac:dyDescent="0.25">
      <c r="A95" s="17"/>
      <c r="B95" s="17"/>
      <c r="C95" s="17"/>
      <c r="D95" s="17"/>
      <c r="E95" s="17"/>
      <c r="K95" s="13"/>
    </row>
    <row r="96" spans="1:11" ht="17.25" customHeight="1" thickBot="1" x14ac:dyDescent="0.3">
      <c r="A96" s="729" t="s">
        <v>125</v>
      </c>
      <c r="B96" s="729"/>
      <c r="C96" s="729"/>
      <c r="D96" s="729"/>
      <c r="E96" s="729"/>
      <c r="F96" s="8"/>
      <c r="G96" s="8"/>
      <c r="H96" s="8"/>
      <c r="I96" s="8"/>
      <c r="K96" s="13"/>
    </row>
    <row r="97" spans="1:11" ht="63.75" thickBot="1" x14ac:dyDescent="0.3">
      <c r="A97" s="76" t="s">
        <v>68</v>
      </c>
      <c r="B97" s="77" t="s">
        <v>60</v>
      </c>
      <c r="C97" s="78" t="s">
        <v>61</v>
      </c>
      <c r="D97" s="78" t="s">
        <v>62</v>
      </c>
      <c r="E97" s="78" t="s">
        <v>63</v>
      </c>
      <c r="F97" s="79" t="s">
        <v>143</v>
      </c>
      <c r="G97" s="79" t="s">
        <v>144</v>
      </c>
      <c r="H97" s="79" t="s">
        <v>145</v>
      </c>
      <c r="I97" s="80" t="s">
        <v>146</v>
      </c>
      <c r="K97" s="13"/>
    </row>
    <row r="98" spans="1:11" ht="31.5" x14ac:dyDescent="0.25">
      <c r="A98" s="62" t="s">
        <v>20</v>
      </c>
      <c r="B98" s="63"/>
      <c r="C98" s="63"/>
      <c r="D98" s="63"/>
      <c r="E98" s="63"/>
      <c r="F98" s="119">
        <f t="shared" ref="F98:I113" si="10">+IFERROR(B98/(C4+C35),0)*100</f>
        <v>0</v>
      </c>
      <c r="G98" s="119">
        <f t="shared" si="10"/>
        <v>0</v>
      </c>
      <c r="H98" s="119">
        <f t="shared" si="10"/>
        <v>0</v>
      </c>
      <c r="I98" s="119">
        <f t="shared" si="10"/>
        <v>0</v>
      </c>
      <c r="K98" s="13"/>
    </row>
    <row r="99" spans="1:11" x14ac:dyDescent="0.25">
      <c r="A99" s="20" t="s">
        <v>21</v>
      </c>
      <c r="B99" s="3"/>
      <c r="C99" s="3"/>
      <c r="D99" s="3"/>
      <c r="E99" s="3"/>
      <c r="F99" s="120">
        <f t="shared" si="10"/>
        <v>0</v>
      </c>
      <c r="G99" s="120">
        <f t="shared" si="10"/>
        <v>0</v>
      </c>
      <c r="H99" s="120">
        <f t="shared" si="10"/>
        <v>0</v>
      </c>
      <c r="I99" s="120">
        <f t="shared" si="10"/>
        <v>0</v>
      </c>
      <c r="K99" s="13"/>
    </row>
    <row r="100" spans="1:11" x14ac:dyDescent="0.25">
      <c r="A100" s="20" t="s">
        <v>22</v>
      </c>
      <c r="B100" s="3">
        <v>1</v>
      </c>
      <c r="C100" s="3">
        <v>1</v>
      </c>
      <c r="D100" s="3">
        <v>1</v>
      </c>
      <c r="E100" s="3">
        <v>1</v>
      </c>
      <c r="F100" s="120">
        <f t="shared" si="10"/>
        <v>14.285714285714285</v>
      </c>
      <c r="G100" s="120">
        <f t="shared" si="10"/>
        <v>14.285714285714285</v>
      </c>
      <c r="H100" s="120">
        <f t="shared" si="10"/>
        <v>20</v>
      </c>
      <c r="I100" s="120">
        <f t="shared" si="10"/>
        <v>20</v>
      </c>
      <c r="K100" s="13"/>
    </row>
    <row r="101" spans="1:11" ht="31.5" x14ac:dyDescent="0.25">
      <c r="A101" s="20" t="s">
        <v>23</v>
      </c>
      <c r="B101" s="3"/>
      <c r="C101" s="3"/>
      <c r="D101" s="3"/>
      <c r="E101" s="3"/>
      <c r="F101" s="120">
        <f t="shared" si="10"/>
        <v>0</v>
      </c>
      <c r="G101" s="120">
        <f t="shared" si="10"/>
        <v>0</v>
      </c>
      <c r="H101" s="120">
        <f t="shared" si="10"/>
        <v>0</v>
      </c>
      <c r="I101" s="120">
        <f t="shared" si="10"/>
        <v>0</v>
      </c>
      <c r="K101" s="13"/>
    </row>
    <row r="102" spans="1:11" x14ac:dyDescent="0.25">
      <c r="A102" s="20" t="s">
        <v>24</v>
      </c>
      <c r="B102" s="3"/>
      <c r="C102" s="3"/>
      <c r="D102" s="3"/>
      <c r="E102" s="3"/>
      <c r="F102" s="120">
        <f t="shared" si="10"/>
        <v>0</v>
      </c>
      <c r="G102" s="120">
        <f t="shared" si="10"/>
        <v>0</v>
      </c>
      <c r="H102" s="120">
        <f t="shared" si="10"/>
        <v>0</v>
      </c>
      <c r="I102" s="120">
        <f t="shared" si="10"/>
        <v>0</v>
      </c>
      <c r="K102" s="13"/>
    </row>
    <row r="103" spans="1:11" x14ac:dyDescent="0.25">
      <c r="A103" s="20" t="s">
        <v>25</v>
      </c>
      <c r="B103" s="3">
        <v>2</v>
      </c>
      <c r="C103" s="3">
        <v>2</v>
      </c>
      <c r="D103" s="3">
        <v>2</v>
      </c>
      <c r="E103" s="3">
        <v>2</v>
      </c>
      <c r="F103" s="120">
        <f t="shared" si="10"/>
        <v>28.571428571428569</v>
      </c>
      <c r="G103" s="120">
        <f t="shared" si="10"/>
        <v>28.571428571428569</v>
      </c>
      <c r="H103" s="120">
        <f t="shared" si="10"/>
        <v>33.333333333333329</v>
      </c>
      <c r="I103" s="120">
        <f t="shared" si="10"/>
        <v>33.333333333333329</v>
      </c>
      <c r="K103" s="13"/>
    </row>
    <row r="104" spans="1:11" x14ac:dyDescent="0.25">
      <c r="A104" s="20" t="s">
        <v>26</v>
      </c>
      <c r="B104" s="3"/>
      <c r="C104" s="3"/>
      <c r="D104" s="3"/>
      <c r="E104" s="3"/>
      <c r="F104" s="120">
        <f t="shared" si="10"/>
        <v>0</v>
      </c>
      <c r="G104" s="120">
        <f t="shared" si="10"/>
        <v>0</v>
      </c>
      <c r="H104" s="120">
        <f t="shared" si="10"/>
        <v>0</v>
      </c>
      <c r="I104" s="120">
        <f t="shared" si="10"/>
        <v>0</v>
      </c>
      <c r="K104" s="13"/>
    </row>
    <row r="105" spans="1:11" x14ac:dyDescent="0.25">
      <c r="A105" s="20" t="s">
        <v>27</v>
      </c>
      <c r="B105" s="3">
        <v>1</v>
      </c>
      <c r="C105" s="3">
        <v>1</v>
      </c>
      <c r="D105" s="3">
        <v>1</v>
      </c>
      <c r="E105" s="3">
        <v>1</v>
      </c>
      <c r="F105" s="120">
        <f t="shared" si="10"/>
        <v>3.3333333333333335</v>
      </c>
      <c r="G105" s="120">
        <f t="shared" si="10"/>
        <v>3.7037037037037033</v>
      </c>
      <c r="H105" s="120">
        <f t="shared" si="10"/>
        <v>4.5454545454545459</v>
      </c>
      <c r="I105" s="120">
        <f t="shared" si="10"/>
        <v>5.5555555555555554</v>
      </c>
      <c r="K105" s="13"/>
    </row>
    <row r="106" spans="1:11" x14ac:dyDescent="0.25">
      <c r="A106" s="20" t="s">
        <v>28</v>
      </c>
      <c r="B106" s="3"/>
      <c r="C106" s="3"/>
      <c r="D106" s="3"/>
      <c r="E106" s="3"/>
      <c r="F106" s="120">
        <f t="shared" si="10"/>
        <v>0</v>
      </c>
      <c r="G106" s="120">
        <f t="shared" si="10"/>
        <v>0</v>
      </c>
      <c r="H106" s="120">
        <f t="shared" si="10"/>
        <v>0</v>
      </c>
      <c r="I106" s="120">
        <f t="shared" si="10"/>
        <v>0</v>
      </c>
      <c r="K106" s="13"/>
    </row>
    <row r="107" spans="1:11" ht="31.5" x14ac:dyDescent="0.25">
      <c r="A107" s="20" t="s">
        <v>29</v>
      </c>
      <c r="B107" s="3"/>
      <c r="C107" s="3"/>
      <c r="D107" s="3"/>
      <c r="E107" s="3"/>
      <c r="F107" s="120">
        <f t="shared" si="10"/>
        <v>0</v>
      </c>
      <c r="G107" s="120">
        <f t="shared" si="10"/>
        <v>0</v>
      </c>
      <c r="H107" s="120">
        <f t="shared" si="10"/>
        <v>0</v>
      </c>
      <c r="I107" s="120">
        <f t="shared" si="10"/>
        <v>0</v>
      </c>
      <c r="K107" s="13"/>
    </row>
    <row r="108" spans="1:11" x14ac:dyDescent="0.25">
      <c r="A108" s="20" t="s">
        <v>30</v>
      </c>
      <c r="B108" s="3">
        <v>4</v>
      </c>
      <c r="C108" s="3">
        <v>3</v>
      </c>
      <c r="D108" s="3">
        <v>3</v>
      </c>
      <c r="E108" s="3">
        <v>2</v>
      </c>
      <c r="F108" s="120">
        <f t="shared" si="10"/>
        <v>5.8823529411764701</v>
      </c>
      <c r="G108" s="120">
        <f t="shared" si="10"/>
        <v>4.6875</v>
      </c>
      <c r="H108" s="120">
        <f t="shared" si="10"/>
        <v>5</v>
      </c>
      <c r="I108" s="120">
        <f t="shared" si="10"/>
        <v>3.5714285714285712</v>
      </c>
      <c r="K108" s="13"/>
    </row>
    <row r="109" spans="1:11" ht="47.25" x14ac:dyDescent="0.25">
      <c r="A109" s="20" t="s">
        <v>31</v>
      </c>
      <c r="B109" s="3">
        <v>5</v>
      </c>
      <c r="C109" s="3">
        <v>5</v>
      </c>
      <c r="D109" s="3">
        <v>3</v>
      </c>
      <c r="E109" s="3">
        <v>3</v>
      </c>
      <c r="F109" s="120">
        <f t="shared" si="10"/>
        <v>4.1666666666666661</v>
      </c>
      <c r="G109" s="120">
        <f t="shared" si="10"/>
        <v>4.4247787610619467</v>
      </c>
      <c r="H109" s="120">
        <f t="shared" si="10"/>
        <v>3.0927835051546393</v>
      </c>
      <c r="I109" s="120">
        <f t="shared" si="10"/>
        <v>3.4883720930232558</v>
      </c>
      <c r="K109" s="13"/>
    </row>
    <row r="110" spans="1:11" x14ac:dyDescent="0.25">
      <c r="A110" s="20" t="s">
        <v>32</v>
      </c>
      <c r="B110" s="3"/>
      <c r="C110" s="3"/>
      <c r="D110" s="3"/>
      <c r="E110" s="3"/>
      <c r="F110" s="120">
        <f t="shared" si="10"/>
        <v>0</v>
      </c>
      <c r="G110" s="120">
        <f t="shared" si="10"/>
        <v>0</v>
      </c>
      <c r="H110" s="120">
        <f t="shared" si="10"/>
        <v>0</v>
      </c>
      <c r="I110" s="120">
        <f t="shared" si="10"/>
        <v>0</v>
      </c>
      <c r="K110" s="13"/>
    </row>
    <row r="111" spans="1:11" x14ac:dyDescent="0.25">
      <c r="A111" s="20" t="s">
        <v>33</v>
      </c>
      <c r="B111" s="3"/>
      <c r="C111" s="3"/>
      <c r="D111" s="3"/>
      <c r="E111" s="3"/>
      <c r="F111" s="120">
        <f t="shared" si="10"/>
        <v>0</v>
      </c>
      <c r="G111" s="120">
        <f t="shared" si="10"/>
        <v>0</v>
      </c>
      <c r="H111" s="120">
        <f t="shared" si="10"/>
        <v>0</v>
      </c>
      <c r="I111" s="120">
        <f t="shared" si="10"/>
        <v>0</v>
      </c>
      <c r="K111" s="13"/>
    </row>
    <row r="112" spans="1:11" x14ac:dyDescent="0.25">
      <c r="A112" s="20" t="s">
        <v>34</v>
      </c>
      <c r="B112" s="3"/>
      <c r="C112" s="3"/>
      <c r="D112" s="3"/>
      <c r="E112" s="3"/>
      <c r="F112" s="120">
        <f t="shared" si="10"/>
        <v>0</v>
      </c>
      <c r="G112" s="120">
        <f t="shared" si="10"/>
        <v>0</v>
      </c>
      <c r="H112" s="120">
        <f t="shared" si="10"/>
        <v>0</v>
      </c>
      <c r="I112" s="120">
        <f t="shared" si="10"/>
        <v>0</v>
      </c>
      <c r="K112" s="13"/>
    </row>
    <row r="113" spans="1:11" x14ac:dyDescent="0.25">
      <c r="A113" s="20" t="s">
        <v>35</v>
      </c>
      <c r="B113" s="3"/>
      <c r="C113" s="3"/>
      <c r="D113" s="3"/>
      <c r="E113" s="3"/>
      <c r="F113" s="120">
        <f t="shared" si="10"/>
        <v>0</v>
      </c>
      <c r="G113" s="120">
        <f t="shared" si="10"/>
        <v>0</v>
      </c>
      <c r="H113" s="120">
        <f t="shared" si="10"/>
        <v>0</v>
      </c>
      <c r="I113" s="120">
        <f t="shared" si="10"/>
        <v>0</v>
      </c>
      <c r="K113" s="13"/>
    </row>
    <row r="114" spans="1:11" x14ac:dyDescent="0.25">
      <c r="A114" s="20" t="s">
        <v>36</v>
      </c>
      <c r="B114" s="3"/>
      <c r="C114" s="3"/>
      <c r="D114" s="3"/>
      <c r="E114" s="3"/>
      <c r="F114" s="120">
        <f t="shared" ref="F114:I125" si="11">+IFERROR(B114/(C20+C51),0)*100</f>
        <v>0</v>
      </c>
      <c r="G114" s="120">
        <f t="shared" si="11"/>
        <v>0</v>
      </c>
      <c r="H114" s="120">
        <f t="shared" si="11"/>
        <v>0</v>
      </c>
      <c r="I114" s="120">
        <f t="shared" si="11"/>
        <v>0</v>
      </c>
      <c r="K114" s="13"/>
    </row>
    <row r="115" spans="1:11" x14ac:dyDescent="0.25">
      <c r="A115" s="20" t="s">
        <v>37</v>
      </c>
      <c r="B115" s="3"/>
      <c r="C115" s="3"/>
      <c r="D115" s="3"/>
      <c r="E115" s="3"/>
      <c r="F115" s="120">
        <f t="shared" si="11"/>
        <v>0</v>
      </c>
      <c r="G115" s="120">
        <f t="shared" si="11"/>
        <v>0</v>
      </c>
      <c r="H115" s="120">
        <f t="shared" si="11"/>
        <v>0</v>
      </c>
      <c r="I115" s="120">
        <f t="shared" si="11"/>
        <v>0</v>
      </c>
      <c r="K115" s="13"/>
    </row>
    <row r="116" spans="1:11" x14ac:dyDescent="0.25">
      <c r="A116" s="20" t="s">
        <v>38</v>
      </c>
      <c r="B116" s="3"/>
      <c r="C116" s="3"/>
      <c r="D116" s="3"/>
      <c r="E116" s="3"/>
      <c r="F116" s="120">
        <f t="shared" si="11"/>
        <v>0</v>
      </c>
      <c r="G116" s="120">
        <f t="shared" si="11"/>
        <v>0</v>
      </c>
      <c r="H116" s="120">
        <f t="shared" si="11"/>
        <v>0</v>
      </c>
      <c r="I116" s="120">
        <f t="shared" si="11"/>
        <v>0</v>
      </c>
      <c r="K116" s="13"/>
    </row>
    <row r="117" spans="1:11" x14ac:dyDescent="0.25">
      <c r="A117" s="20" t="s">
        <v>39</v>
      </c>
      <c r="B117" s="3"/>
      <c r="C117" s="3"/>
      <c r="D117" s="3"/>
      <c r="E117" s="3"/>
      <c r="F117" s="120">
        <f t="shared" si="11"/>
        <v>0</v>
      </c>
      <c r="G117" s="120">
        <f t="shared" si="11"/>
        <v>0</v>
      </c>
      <c r="H117" s="120">
        <f t="shared" si="11"/>
        <v>0</v>
      </c>
      <c r="I117" s="120">
        <f t="shared" si="11"/>
        <v>0</v>
      </c>
      <c r="K117" s="13"/>
    </row>
    <row r="118" spans="1:11" x14ac:dyDescent="0.25">
      <c r="A118" s="20" t="s">
        <v>40</v>
      </c>
      <c r="B118" s="3"/>
      <c r="C118" s="3"/>
      <c r="D118" s="3"/>
      <c r="E118" s="3"/>
      <c r="F118" s="120">
        <f t="shared" si="11"/>
        <v>0</v>
      </c>
      <c r="G118" s="120">
        <f t="shared" si="11"/>
        <v>0</v>
      </c>
      <c r="H118" s="120">
        <f t="shared" si="11"/>
        <v>0</v>
      </c>
      <c r="I118" s="120">
        <f t="shared" si="11"/>
        <v>0</v>
      </c>
      <c r="K118" s="13"/>
    </row>
    <row r="119" spans="1:11" x14ac:dyDescent="0.25">
      <c r="A119" s="20" t="s">
        <v>41</v>
      </c>
      <c r="B119" s="3"/>
      <c r="C119" s="3"/>
      <c r="D119" s="3"/>
      <c r="E119" s="3"/>
      <c r="F119" s="120">
        <f t="shared" si="11"/>
        <v>0</v>
      </c>
      <c r="G119" s="120">
        <f t="shared" si="11"/>
        <v>0</v>
      </c>
      <c r="H119" s="120">
        <f t="shared" si="11"/>
        <v>0</v>
      </c>
      <c r="I119" s="120">
        <f t="shared" si="11"/>
        <v>0</v>
      </c>
      <c r="K119" s="13"/>
    </row>
    <row r="120" spans="1:11" x14ac:dyDescent="0.25">
      <c r="A120" s="20" t="s">
        <v>42</v>
      </c>
      <c r="B120" s="3">
        <v>1</v>
      </c>
      <c r="C120" s="3">
        <v>0</v>
      </c>
      <c r="D120" s="3">
        <v>0</v>
      </c>
      <c r="E120" s="3">
        <v>0</v>
      </c>
      <c r="F120" s="120">
        <f t="shared" si="11"/>
        <v>25</v>
      </c>
      <c r="G120" s="120">
        <f t="shared" si="11"/>
        <v>0</v>
      </c>
      <c r="H120" s="120">
        <f t="shared" si="11"/>
        <v>0</v>
      </c>
      <c r="I120" s="120">
        <f t="shared" si="11"/>
        <v>0</v>
      </c>
      <c r="K120" s="13"/>
    </row>
    <row r="121" spans="1:11" x14ac:dyDescent="0.25">
      <c r="A121" s="20" t="s">
        <v>43</v>
      </c>
      <c r="B121" s="3"/>
      <c r="C121" s="3"/>
      <c r="D121" s="3"/>
      <c r="E121" s="3"/>
      <c r="F121" s="120">
        <f t="shared" si="11"/>
        <v>0</v>
      </c>
      <c r="G121" s="120">
        <f t="shared" si="11"/>
        <v>0</v>
      </c>
      <c r="H121" s="120">
        <f t="shared" si="11"/>
        <v>0</v>
      </c>
      <c r="I121" s="120">
        <f t="shared" si="11"/>
        <v>0</v>
      </c>
      <c r="K121" s="13"/>
    </row>
    <row r="122" spans="1:11" x14ac:dyDescent="0.25">
      <c r="A122" s="20" t="s">
        <v>44</v>
      </c>
      <c r="B122" s="3"/>
      <c r="C122" s="3"/>
      <c r="D122" s="3"/>
      <c r="E122" s="3"/>
      <c r="F122" s="120">
        <f t="shared" si="11"/>
        <v>0</v>
      </c>
      <c r="G122" s="120">
        <f t="shared" si="11"/>
        <v>0</v>
      </c>
      <c r="H122" s="120">
        <f t="shared" si="11"/>
        <v>0</v>
      </c>
      <c r="I122" s="120">
        <f t="shared" si="11"/>
        <v>0</v>
      </c>
      <c r="K122" s="13"/>
    </row>
    <row r="123" spans="1:11" x14ac:dyDescent="0.25">
      <c r="A123" s="20" t="s">
        <v>45</v>
      </c>
      <c r="B123" s="3">
        <v>1</v>
      </c>
      <c r="C123" s="3">
        <v>0</v>
      </c>
      <c r="D123" s="3">
        <v>0</v>
      </c>
      <c r="E123" s="3">
        <v>0</v>
      </c>
      <c r="F123" s="120">
        <f t="shared" si="11"/>
        <v>50</v>
      </c>
      <c r="G123" s="120">
        <f t="shared" si="11"/>
        <v>0</v>
      </c>
      <c r="H123" s="120">
        <f t="shared" si="11"/>
        <v>0</v>
      </c>
      <c r="I123" s="120">
        <f t="shared" si="11"/>
        <v>0</v>
      </c>
      <c r="K123" s="13"/>
    </row>
    <row r="124" spans="1:11" ht="31.5" x14ac:dyDescent="0.25">
      <c r="A124" s="37" t="s">
        <v>46</v>
      </c>
      <c r="B124" s="3">
        <v>2</v>
      </c>
      <c r="C124" s="3">
        <v>2</v>
      </c>
      <c r="D124" s="3">
        <v>2</v>
      </c>
      <c r="E124" s="3">
        <v>2</v>
      </c>
      <c r="F124" s="120">
        <f t="shared" si="11"/>
        <v>8.3333333333333321</v>
      </c>
      <c r="G124" s="120">
        <f t="shared" si="11"/>
        <v>9.0909090909090917</v>
      </c>
      <c r="H124" s="120">
        <f t="shared" si="11"/>
        <v>10</v>
      </c>
      <c r="I124" s="120">
        <f t="shared" si="11"/>
        <v>10</v>
      </c>
      <c r="K124" s="13"/>
    </row>
    <row r="125" spans="1:11" x14ac:dyDescent="0.25">
      <c r="A125" s="115" t="s">
        <v>56</v>
      </c>
      <c r="B125" s="43">
        <f>SUM(B98:B124)</f>
        <v>17</v>
      </c>
      <c r="C125" s="43">
        <f>SUM(C98:C124)</f>
        <v>14</v>
      </c>
      <c r="D125" s="43">
        <f>SUM(D98:D124)</f>
        <v>12</v>
      </c>
      <c r="E125" s="43">
        <f>SUM(E98:E124)</f>
        <v>11</v>
      </c>
      <c r="F125" s="120">
        <f t="shared" si="11"/>
        <v>6.4393939393939394</v>
      </c>
      <c r="G125" s="120">
        <f t="shared" si="11"/>
        <v>5.6910569105691051</v>
      </c>
      <c r="H125" s="120">
        <f t="shared" si="11"/>
        <v>5.5555555555555554</v>
      </c>
      <c r="I125" s="120">
        <f t="shared" si="11"/>
        <v>5.5837563451776653</v>
      </c>
      <c r="K125" s="13"/>
    </row>
    <row r="126" spans="1:11" x14ac:dyDescent="0.25">
      <c r="A126" s="13"/>
      <c r="B126" s="13"/>
      <c r="C126" s="13"/>
      <c r="D126" s="13"/>
      <c r="F126" s="13"/>
      <c r="G126" s="13"/>
      <c r="H126" s="13"/>
      <c r="I126" s="13"/>
      <c r="J126" s="13"/>
      <c r="K126" s="13"/>
    </row>
    <row r="127" spans="1:11" x14ac:dyDescent="0.25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x14ac:dyDescent="0.25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x14ac:dyDescent="0.25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x14ac:dyDescent="0.25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x14ac:dyDescent="0.25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x14ac:dyDescent="0.25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x14ac:dyDescent="0.25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x14ac:dyDescent="0.25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x14ac:dyDescent="0.25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x14ac:dyDescent="0.25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x14ac:dyDescent="0.25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x14ac:dyDescent="0.25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x14ac:dyDescent="0.25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x14ac:dyDescent="0.25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x14ac:dyDescent="0.25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x14ac:dyDescent="0.25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x14ac:dyDescent="0.25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x14ac:dyDescent="0.25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x14ac:dyDescent="0.25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x14ac:dyDescent="0.25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x14ac:dyDescent="0.25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x14ac:dyDescent="0.2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x14ac:dyDescent="0.25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x14ac:dyDescent="0.25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x14ac:dyDescent="0.25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x14ac:dyDescent="0.25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x14ac:dyDescent="0.25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x14ac:dyDescent="0.25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x14ac:dyDescent="0.25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x14ac:dyDescent="0.25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x14ac:dyDescent="0.25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x14ac:dyDescent="0.25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x14ac:dyDescent="0.25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x14ac:dyDescent="0.25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x14ac:dyDescent="0.25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x14ac:dyDescent="0.25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x14ac:dyDescent="0.25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x14ac:dyDescent="0.25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x14ac:dyDescent="0.25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x14ac:dyDescent="0.25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x14ac:dyDescent="0.25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x14ac:dyDescent="0.25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x14ac:dyDescent="0.25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x14ac:dyDescent="0.25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x14ac:dyDescent="0.25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x14ac:dyDescent="0.25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x14ac:dyDescent="0.25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x14ac:dyDescent="0.25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x14ac:dyDescent="0.25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x14ac:dyDescent="0.25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x14ac:dyDescent="0.25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x14ac:dyDescent="0.25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1" x14ac:dyDescent="0.25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 x14ac:dyDescent="0.25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x14ac:dyDescent="0.25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x14ac:dyDescent="0.25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1:11" x14ac:dyDescent="0.25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1:11" x14ac:dyDescent="0.2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x14ac:dyDescent="0.25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x14ac:dyDescent="0.25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x14ac:dyDescent="0.25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 x14ac:dyDescent="0.25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 x14ac:dyDescent="0.25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1" x14ac:dyDescent="0.25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1:11" x14ac:dyDescent="0.25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1:11" x14ac:dyDescent="0.25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1:11" x14ac:dyDescent="0.25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1:11" x14ac:dyDescent="0.25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x14ac:dyDescent="0.25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 x14ac:dyDescent="0.25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x14ac:dyDescent="0.25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x14ac:dyDescent="0.25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 x14ac:dyDescent="0.25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x14ac:dyDescent="0.25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x14ac:dyDescent="0.25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x14ac:dyDescent="0.25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x14ac:dyDescent="0.25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x14ac:dyDescent="0.25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x14ac:dyDescent="0.25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x14ac:dyDescent="0.25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x14ac:dyDescent="0.25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x14ac:dyDescent="0.25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1:11" x14ac:dyDescent="0.25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x14ac:dyDescent="0.25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x14ac:dyDescent="0.25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x14ac:dyDescent="0.25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1:11" x14ac:dyDescent="0.25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</row>
    <row r="214" spans="1:11" x14ac:dyDescent="0.25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 x14ac:dyDescent="0.25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</row>
    <row r="216" spans="1:11" x14ac:dyDescent="0.25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1:11" x14ac:dyDescent="0.25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</row>
  </sheetData>
  <mergeCells count="5">
    <mergeCell ref="A1:J1"/>
    <mergeCell ref="A2:J2"/>
    <mergeCell ref="A33:J33"/>
    <mergeCell ref="A64:E64"/>
    <mergeCell ref="A96:E96"/>
  </mergeCells>
  <pageMargins left="0.75" right="0.75" top="1" bottom="1" header="0.4921259845" footer="0.4921259845"/>
  <pageSetup paperSize="9" scale="72" orientation="landscape" r:id="rId1"/>
  <headerFooter alignWithMargins="0"/>
  <rowBreaks count="2" manualBreakCount="2">
    <brk id="32" max="9" man="1"/>
    <brk id="94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21"/>
  <sheetViews>
    <sheetView zoomScaleNormal="100" zoomScaleSheetLayoutView="100" workbookViewId="0">
      <pane xSplit="1" topLeftCell="B1" activePane="topRight" state="frozen"/>
      <selection activeCell="A29" sqref="A29"/>
      <selection pane="topRight" activeCell="M10" sqref="M10"/>
    </sheetView>
  </sheetViews>
  <sheetFormatPr defaultRowHeight="15.75" x14ac:dyDescent="0.25"/>
  <cols>
    <col min="1" max="1" width="15.875" style="285" bestFit="1" customWidth="1"/>
    <col min="2" max="2" width="9.125" style="285" customWidth="1"/>
    <col min="3" max="5" width="12.625" style="285" customWidth="1"/>
    <col min="6" max="6" width="9.5" style="285" customWidth="1"/>
    <col min="7" max="7" width="12.625" style="285" customWidth="1"/>
    <col min="8" max="8" width="10.875" style="285" customWidth="1"/>
    <col min="9" max="16384" width="9" style="285"/>
  </cols>
  <sheetData>
    <row r="1" spans="1:10" ht="20.25" customHeight="1" thickBot="1" x14ac:dyDescent="0.35">
      <c r="A1" s="730" t="s">
        <v>258</v>
      </c>
      <c r="B1" s="731"/>
      <c r="C1" s="731"/>
      <c r="D1" s="731"/>
      <c r="E1" s="731"/>
      <c r="F1" s="731"/>
      <c r="G1" s="731"/>
      <c r="H1" s="731"/>
      <c r="I1" s="731"/>
      <c r="J1" s="731"/>
    </row>
    <row r="2" spans="1:10" ht="15.75" customHeight="1" x14ac:dyDescent="0.25">
      <c r="A2" s="732" t="s">
        <v>69</v>
      </c>
      <c r="B2" s="735" t="s">
        <v>70</v>
      </c>
      <c r="C2" s="736"/>
      <c r="D2" s="286"/>
      <c r="E2" s="287"/>
      <c r="F2" s="287"/>
      <c r="G2" s="735" t="s">
        <v>71</v>
      </c>
      <c r="H2" s="737"/>
      <c r="I2" s="738" t="s">
        <v>72</v>
      </c>
      <c r="J2" s="741" t="s">
        <v>73</v>
      </c>
    </row>
    <row r="3" spans="1:10" ht="15.75" customHeight="1" x14ac:dyDescent="0.25">
      <c r="A3" s="733"/>
      <c r="B3" s="288"/>
      <c r="C3" s="289"/>
      <c r="D3" s="290" t="s">
        <v>126</v>
      </c>
      <c r="E3" s="290"/>
      <c r="F3" s="290"/>
      <c r="G3" s="288"/>
      <c r="H3" s="291"/>
      <c r="I3" s="739"/>
      <c r="J3" s="742"/>
    </row>
    <row r="4" spans="1:10" s="294" customFormat="1" ht="106.5" customHeight="1" x14ac:dyDescent="0.25">
      <c r="A4" s="734"/>
      <c r="B4" s="292" t="s">
        <v>2</v>
      </c>
      <c r="C4" s="292" t="s">
        <v>259</v>
      </c>
      <c r="D4" s="293" t="s">
        <v>123</v>
      </c>
      <c r="E4" s="293" t="s">
        <v>525</v>
      </c>
      <c r="F4" s="293" t="s">
        <v>120</v>
      </c>
      <c r="G4" s="292" t="s">
        <v>118</v>
      </c>
      <c r="H4" s="292" t="s">
        <v>119</v>
      </c>
      <c r="I4" s="740"/>
      <c r="J4" s="743"/>
    </row>
    <row r="5" spans="1:10" x14ac:dyDescent="0.25">
      <c r="A5" s="295" t="s">
        <v>54</v>
      </c>
      <c r="B5" s="296">
        <v>1</v>
      </c>
      <c r="C5" s="297">
        <v>1875</v>
      </c>
      <c r="D5" s="297"/>
      <c r="E5" s="297">
        <v>1817</v>
      </c>
      <c r="F5" s="297">
        <v>56</v>
      </c>
      <c r="G5" s="297">
        <v>300</v>
      </c>
      <c r="H5" s="297">
        <v>318</v>
      </c>
      <c r="I5" s="297">
        <v>400</v>
      </c>
      <c r="J5" s="297">
        <v>320</v>
      </c>
    </row>
    <row r="6" spans="1:10" x14ac:dyDescent="0.25">
      <c r="A6" s="298"/>
      <c r="B6" s="296">
        <v>2</v>
      </c>
      <c r="C6" s="297">
        <v>496</v>
      </c>
      <c r="D6" s="297"/>
      <c r="E6" s="297">
        <v>443</v>
      </c>
      <c r="F6" s="297">
        <v>44</v>
      </c>
      <c r="G6" s="297">
        <v>126</v>
      </c>
      <c r="H6" s="297">
        <v>151</v>
      </c>
      <c r="I6" s="297">
        <v>169</v>
      </c>
      <c r="J6" s="297">
        <v>135</v>
      </c>
    </row>
    <row r="7" spans="1:10" x14ac:dyDescent="0.25">
      <c r="A7" s="298"/>
      <c r="B7" s="296" t="s">
        <v>3</v>
      </c>
      <c r="C7" s="297"/>
      <c r="D7" s="297"/>
      <c r="E7" s="297"/>
      <c r="F7" s="297">
        <v>0</v>
      </c>
      <c r="G7" s="297"/>
      <c r="H7" s="297"/>
      <c r="I7" s="297"/>
      <c r="J7" s="297"/>
    </row>
    <row r="8" spans="1:10" x14ac:dyDescent="0.25">
      <c r="A8" s="298"/>
      <c r="B8" s="296">
        <v>3</v>
      </c>
      <c r="C8" s="297">
        <v>194</v>
      </c>
      <c r="D8" s="297"/>
      <c r="E8" s="297">
        <v>194</v>
      </c>
      <c r="F8" s="297">
        <v>0</v>
      </c>
      <c r="G8" s="297">
        <v>66</v>
      </c>
      <c r="H8" s="297">
        <v>37</v>
      </c>
      <c r="I8" s="297">
        <v>41</v>
      </c>
      <c r="J8" s="297">
        <v>64</v>
      </c>
    </row>
    <row r="9" spans="1:10" x14ac:dyDescent="0.25">
      <c r="A9" s="299" t="s">
        <v>162</v>
      </c>
      <c r="B9" s="300"/>
      <c r="C9" s="301">
        <f t="shared" ref="C9:J9" si="0">+SUM(C5:C8)</f>
        <v>2565</v>
      </c>
      <c r="D9" s="301">
        <f t="shared" si="0"/>
        <v>0</v>
      </c>
      <c r="E9" s="301">
        <f t="shared" si="0"/>
        <v>2454</v>
      </c>
      <c r="F9" s="301">
        <f t="shared" si="0"/>
        <v>100</v>
      </c>
      <c r="G9" s="301">
        <f t="shared" si="0"/>
        <v>492</v>
      </c>
      <c r="H9" s="301">
        <f t="shared" si="0"/>
        <v>506</v>
      </c>
      <c r="I9" s="301">
        <f t="shared" si="0"/>
        <v>610</v>
      </c>
      <c r="J9" s="301">
        <f t="shared" si="0"/>
        <v>519</v>
      </c>
    </row>
    <row r="10" spans="1:10" x14ac:dyDescent="0.25">
      <c r="A10" s="298" t="s">
        <v>55</v>
      </c>
      <c r="B10" s="296">
        <v>1</v>
      </c>
      <c r="C10" s="297"/>
      <c r="D10" s="297"/>
      <c r="E10" s="297"/>
      <c r="F10" s="297">
        <v>0</v>
      </c>
      <c r="G10" s="297"/>
      <c r="H10" s="297"/>
      <c r="I10" s="297"/>
      <c r="J10" s="297"/>
    </row>
    <row r="11" spans="1:10" x14ac:dyDescent="0.25">
      <c r="A11" s="298"/>
      <c r="B11" s="296">
        <v>2</v>
      </c>
      <c r="C11" s="297"/>
      <c r="D11" s="297"/>
      <c r="E11" s="297"/>
      <c r="F11" s="297">
        <v>0</v>
      </c>
      <c r="G11" s="297"/>
      <c r="H11" s="297"/>
      <c r="I11" s="297"/>
      <c r="J11" s="297"/>
    </row>
    <row r="12" spans="1:10" x14ac:dyDescent="0.25">
      <c r="A12" s="298"/>
      <c r="B12" s="296" t="s">
        <v>3</v>
      </c>
      <c r="C12" s="297"/>
      <c r="D12" s="297"/>
      <c r="E12" s="297"/>
      <c r="F12" s="297">
        <v>0</v>
      </c>
      <c r="G12" s="297"/>
      <c r="H12" s="297"/>
      <c r="I12" s="297"/>
      <c r="J12" s="297"/>
    </row>
    <row r="13" spans="1:10" x14ac:dyDescent="0.25">
      <c r="A13" s="298"/>
      <c r="B13" s="296">
        <v>3</v>
      </c>
      <c r="C13" s="297">
        <v>369</v>
      </c>
      <c r="D13" s="297">
        <v>369</v>
      </c>
      <c r="E13" s="297">
        <v>34</v>
      </c>
      <c r="F13" s="297">
        <v>6</v>
      </c>
      <c r="G13" s="297">
        <v>67</v>
      </c>
      <c r="H13" s="297">
        <v>22</v>
      </c>
      <c r="I13" s="297">
        <v>28</v>
      </c>
      <c r="J13" s="297">
        <v>65</v>
      </c>
    </row>
    <row r="14" spans="1:10" x14ac:dyDescent="0.25">
      <c r="A14" s="302" t="s">
        <v>163</v>
      </c>
      <c r="B14" s="303"/>
      <c r="C14" s="304">
        <f t="shared" ref="C14:J14" si="1">+SUM(C10:C13)</f>
        <v>369</v>
      </c>
      <c r="D14" s="304">
        <f t="shared" si="1"/>
        <v>369</v>
      </c>
      <c r="E14" s="304">
        <f t="shared" si="1"/>
        <v>34</v>
      </c>
      <c r="F14" s="304">
        <f t="shared" si="1"/>
        <v>6</v>
      </c>
      <c r="G14" s="304">
        <f t="shared" si="1"/>
        <v>67</v>
      </c>
      <c r="H14" s="304">
        <f t="shared" si="1"/>
        <v>22</v>
      </c>
      <c r="I14" s="304">
        <f t="shared" si="1"/>
        <v>28</v>
      </c>
      <c r="J14" s="304">
        <f t="shared" si="1"/>
        <v>65</v>
      </c>
    </row>
    <row r="15" spans="1:10" x14ac:dyDescent="0.25">
      <c r="A15" s="305" t="s">
        <v>164</v>
      </c>
      <c r="B15" s="300">
        <v>1</v>
      </c>
      <c r="C15" s="301">
        <f t="shared" ref="C15:J18" si="2">+C5+C10</f>
        <v>1875</v>
      </c>
      <c r="D15" s="301">
        <f t="shared" si="2"/>
        <v>0</v>
      </c>
      <c r="E15" s="301">
        <f t="shared" si="2"/>
        <v>1817</v>
      </c>
      <c r="F15" s="301">
        <f t="shared" si="2"/>
        <v>56</v>
      </c>
      <c r="G15" s="301">
        <f t="shared" si="2"/>
        <v>300</v>
      </c>
      <c r="H15" s="301">
        <f t="shared" si="2"/>
        <v>318</v>
      </c>
      <c r="I15" s="301">
        <f t="shared" si="2"/>
        <v>400</v>
      </c>
      <c r="J15" s="301">
        <f t="shared" si="2"/>
        <v>320</v>
      </c>
    </row>
    <row r="16" spans="1:10" x14ac:dyDescent="0.25">
      <c r="A16" s="306"/>
      <c r="B16" s="300">
        <v>2</v>
      </c>
      <c r="C16" s="301">
        <f t="shared" si="2"/>
        <v>496</v>
      </c>
      <c r="D16" s="301">
        <f t="shared" si="2"/>
        <v>0</v>
      </c>
      <c r="E16" s="301">
        <f t="shared" si="2"/>
        <v>443</v>
      </c>
      <c r="F16" s="301">
        <f t="shared" si="2"/>
        <v>44</v>
      </c>
      <c r="G16" s="301">
        <f t="shared" si="2"/>
        <v>126</v>
      </c>
      <c r="H16" s="301">
        <f t="shared" si="2"/>
        <v>151</v>
      </c>
      <c r="I16" s="301">
        <f t="shared" si="2"/>
        <v>169</v>
      </c>
      <c r="J16" s="301">
        <f t="shared" si="2"/>
        <v>135</v>
      </c>
    </row>
    <row r="17" spans="1:10" x14ac:dyDescent="0.25">
      <c r="A17" s="306"/>
      <c r="B17" s="300" t="s">
        <v>3</v>
      </c>
      <c r="C17" s="301">
        <f t="shared" si="2"/>
        <v>0</v>
      </c>
      <c r="D17" s="301">
        <f t="shared" si="2"/>
        <v>0</v>
      </c>
      <c r="E17" s="301">
        <f t="shared" si="2"/>
        <v>0</v>
      </c>
      <c r="F17" s="301">
        <f t="shared" si="2"/>
        <v>0</v>
      </c>
      <c r="G17" s="301">
        <f t="shared" si="2"/>
        <v>0</v>
      </c>
      <c r="H17" s="301">
        <f t="shared" si="2"/>
        <v>0</v>
      </c>
      <c r="I17" s="301">
        <f t="shared" si="2"/>
        <v>0</v>
      </c>
      <c r="J17" s="301">
        <f t="shared" si="2"/>
        <v>0</v>
      </c>
    </row>
    <row r="18" spans="1:10" x14ac:dyDescent="0.25">
      <c r="A18" s="307"/>
      <c r="B18" s="300">
        <v>3</v>
      </c>
      <c r="C18" s="301">
        <f t="shared" si="2"/>
        <v>563</v>
      </c>
      <c r="D18" s="301">
        <f t="shared" si="2"/>
        <v>369</v>
      </c>
      <c r="E18" s="301">
        <f t="shared" si="2"/>
        <v>228</v>
      </c>
      <c r="F18" s="301">
        <f t="shared" si="2"/>
        <v>6</v>
      </c>
      <c r="G18" s="301">
        <f t="shared" si="2"/>
        <v>133</v>
      </c>
      <c r="H18" s="301">
        <f t="shared" si="2"/>
        <v>59</v>
      </c>
      <c r="I18" s="301">
        <f t="shared" si="2"/>
        <v>69</v>
      </c>
      <c r="J18" s="301">
        <f t="shared" si="2"/>
        <v>129</v>
      </c>
    </row>
    <row r="19" spans="1:10" x14ac:dyDescent="0.25">
      <c r="A19" s="308" t="s">
        <v>56</v>
      </c>
      <c r="B19" s="300"/>
      <c r="C19" s="301">
        <f t="shared" ref="C19:J19" si="3">+SUM(C15:C18)</f>
        <v>2934</v>
      </c>
      <c r="D19" s="301">
        <f t="shared" si="3"/>
        <v>369</v>
      </c>
      <c r="E19" s="301">
        <f t="shared" si="3"/>
        <v>2488</v>
      </c>
      <c r="F19" s="301">
        <f t="shared" si="3"/>
        <v>106</v>
      </c>
      <c r="G19" s="301">
        <f t="shared" si="3"/>
        <v>559</v>
      </c>
      <c r="H19" s="301">
        <f t="shared" si="3"/>
        <v>528</v>
      </c>
      <c r="I19" s="301">
        <f t="shared" si="3"/>
        <v>638</v>
      </c>
      <c r="J19" s="301">
        <f t="shared" si="3"/>
        <v>584</v>
      </c>
    </row>
    <row r="20" spans="1:10" x14ac:dyDescent="0.25">
      <c r="A20" s="309"/>
      <c r="B20" s="310"/>
      <c r="C20" s="309"/>
      <c r="D20" s="309"/>
      <c r="E20" s="309"/>
      <c r="F20" s="309"/>
      <c r="G20" s="309"/>
      <c r="H20" s="309"/>
      <c r="I20" s="309"/>
      <c r="J20" s="309"/>
    </row>
    <row r="21" spans="1:10" x14ac:dyDescent="0.25">
      <c r="A21" s="309"/>
      <c r="B21" s="310"/>
      <c r="C21" s="309"/>
      <c r="D21" s="309"/>
      <c r="E21" s="309"/>
      <c r="F21" s="309"/>
      <c r="G21" s="309"/>
      <c r="H21" s="309"/>
    </row>
  </sheetData>
  <mergeCells count="6">
    <mergeCell ref="A1:J1"/>
    <mergeCell ref="A2:A4"/>
    <mergeCell ref="B2:C2"/>
    <mergeCell ref="G2:H2"/>
    <mergeCell ref="I2:I4"/>
    <mergeCell ref="J2:J4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F8C1E7D131245459CDBF9AC4B705096" ma:contentTypeVersion="0" ma:contentTypeDescription="Umožňuje vytvoriť nový dokument." ma:contentTypeScope="" ma:versionID="b041d55f5641a4b423cfb2c47dec86a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51b23ceac873071d642d5069d11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0E4545-BAD6-469B-9218-C04FA07708F4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EB91AD4-7E00-4272-9828-71C5A0FDEB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0E5DD19-53CA-4759-8263-5958EF8713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27</vt:i4>
      </vt:variant>
      <vt:variant>
        <vt:lpstr>Pomenované rozsahy</vt:lpstr>
      </vt:variant>
      <vt:variant>
        <vt:i4>8</vt:i4>
      </vt:variant>
    </vt:vector>
  </HeadingPairs>
  <TitlesOfParts>
    <vt:vector size="35" baseType="lpstr">
      <vt:lpstr>titulná strana</vt:lpstr>
      <vt:lpstr>zoznam tabuliek</vt:lpstr>
      <vt:lpstr>T1 počet študentov</vt:lpstr>
      <vt:lpstr>T1a vývoj počtu študentov</vt:lpstr>
      <vt:lpstr>T2 počet absolventov</vt:lpstr>
      <vt:lpstr>T3a - I.stupeň prijatia </vt:lpstr>
      <vt:lpstr>T3b - II. stupeň prijatia </vt:lpstr>
      <vt:lpstr>T3c - III stupeň prijatia</vt:lpstr>
      <vt:lpstr>T4 štruktúra platiacich</vt:lpstr>
      <vt:lpstr>T5 - úspešnosť štúdia</vt:lpstr>
      <vt:lpstr>T6 mobility študenti (2)</vt:lpstr>
      <vt:lpstr>T7 profesori</vt:lpstr>
      <vt:lpstr>T8 docenti</vt:lpstr>
      <vt:lpstr>T9 výberové konania</vt:lpstr>
      <vt:lpstr>T10 kvalif. štruktúra učite (2</vt:lpstr>
      <vt:lpstr>T11 mobility zam (2)</vt:lpstr>
      <vt:lpstr>T12 záverečné práce</vt:lpstr>
      <vt:lpstr>T13 publ činnosť (2)</vt:lpstr>
      <vt:lpstr>T14 umel.cinnost</vt:lpstr>
      <vt:lpstr>T15 štud.program - ŠP </vt:lpstr>
      <vt:lpstr>T16 pozastavene, odňaté ŠP (2)</vt:lpstr>
      <vt:lpstr>17 HI konania</vt:lpstr>
      <vt:lpstr>18 HI pozastavene, odňatie </vt:lpstr>
      <vt:lpstr>T19 Výskumné projekty</vt:lpstr>
      <vt:lpstr>T20 Ostatné (nevýsk.) projekty</vt:lpstr>
      <vt:lpstr>T21 umelecká činnosť</vt:lpstr>
      <vt:lpstr>skratky</vt:lpstr>
      <vt:lpstr>'17 HI konania'!Oblasť_tlače</vt:lpstr>
      <vt:lpstr>'18 HI pozastavene, odňatie '!Oblasť_tlače</vt:lpstr>
      <vt:lpstr>'T12 záverečné práce'!Oblasť_tlače</vt:lpstr>
      <vt:lpstr>'T19 Výskumné projekty'!Oblasť_tlače</vt:lpstr>
      <vt:lpstr>'T20 Ostatné (nevýsk.) projekty'!Oblasť_tlače</vt:lpstr>
      <vt:lpstr>'T3a - I.stupeň prijatia '!Oblasť_tlače</vt:lpstr>
      <vt:lpstr>'T3c - III stupeň prijatia'!Oblasť_tlače</vt:lpstr>
      <vt:lpstr>'T9 výberové konania'!Oblasť_tlače</vt:lpstr>
    </vt:vector>
  </TitlesOfParts>
  <Company>MŠSR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 Jurkovič</dc:creator>
  <cp:lastModifiedBy>test</cp:lastModifiedBy>
  <cp:lastPrinted>2017-03-09T10:06:39Z</cp:lastPrinted>
  <dcterms:created xsi:type="dcterms:W3CDTF">2010-01-11T10:19:31Z</dcterms:created>
  <dcterms:modified xsi:type="dcterms:W3CDTF">2017-03-18T20:12:29Z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0x010100DF8C1E7D131245459CDBF9AC4B705096</vt:lpwstr>
  </property>
</Properties>
</file>