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K19" i="1" l="1"/>
  <c r="B5" i="1"/>
  <c r="K14" i="1"/>
  <c r="B8" i="1" l="1"/>
  <c r="K18" i="1"/>
  <c r="K12" i="1" l="1"/>
  <c r="H15" i="1" l="1"/>
  <c r="H16" i="1" s="1"/>
  <c r="H17" i="1" s="1"/>
  <c r="H19" i="1" s="1"/>
  <c r="B15" i="1" l="1"/>
  <c r="J15" i="1"/>
  <c r="J16" i="1" s="1"/>
  <c r="J17" i="1" s="1"/>
  <c r="J19" i="1" s="1"/>
  <c r="I15" i="1"/>
  <c r="I16" i="1" s="1"/>
  <c r="I17" i="1" s="1"/>
  <c r="I19" i="1" s="1"/>
  <c r="G15" i="1"/>
  <c r="G16" i="1" s="1"/>
  <c r="G17" i="1" s="1"/>
  <c r="G19" i="1" s="1"/>
  <c r="F15" i="1"/>
  <c r="F16" i="1" s="1"/>
  <c r="F17" i="1" s="1"/>
  <c r="F19" i="1" s="1"/>
  <c r="E15" i="1"/>
  <c r="E16" i="1" s="1"/>
  <c r="E17" i="1" s="1"/>
  <c r="E19" i="1" s="1"/>
  <c r="D15" i="1"/>
  <c r="D16" i="1" s="1"/>
  <c r="D17" i="1" s="1"/>
  <c r="D19" i="1" s="1"/>
  <c r="C15" i="1"/>
  <c r="C16" i="1" s="1"/>
  <c r="C17" i="1" s="1"/>
  <c r="C19" i="1" s="1"/>
  <c r="B16" i="1" l="1"/>
  <c r="K15" i="1"/>
  <c r="K16" i="1" l="1"/>
  <c r="B17" i="1"/>
  <c r="K17" i="1" l="1"/>
  <c r="B19" i="1"/>
</calcChain>
</file>

<file path=xl/sharedStrings.xml><?xml version="1.0" encoding="utf-8"?>
<sst xmlns="http://schemas.openxmlformats.org/spreadsheetml/2006/main" count="25" uniqueCount="23">
  <si>
    <t>SvF</t>
  </si>
  <si>
    <t>SjF</t>
  </si>
  <si>
    <t>FEI</t>
  </si>
  <si>
    <t>FCHPT</t>
  </si>
  <si>
    <t>FA</t>
  </si>
  <si>
    <t>MtF</t>
  </si>
  <si>
    <t>FIIT</t>
  </si>
  <si>
    <t>spolu</t>
  </si>
  <si>
    <t>UM</t>
  </si>
  <si>
    <t>Rozdelenie zaokrúhlene</t>
  </si>
  <si>
    <t>Pôvodná dotácia - dotačná zmluva</t>
  </si>
  <si>
    <t>R-STU</t>
  </si>
  <si>
    <t xml:space="preserve">Rozdelenie </t>
  </si>
  <si>
    <t xml:space="preserve">Podiel fakúlt na výkonoch v PP 077 12 podľa pôvodného  rozdelenia dotácie </t>
  </si>
  <si>
    <t>Úprava dotácie MŠ VVaŠ SR</t>
  </si>
  <si>
    <t xml:space="preserve">0771201      </t>
  </si>
  <si>
    <t>Dot na PP07712</t>
  </si>
  <si>
    <t>D8k SD2016 - neúčelová</t>
  </si>
  <si>
    <t>DRŠ účelová</t>
  </si>
  <si>
    <t>Dofinancovanie DrŠ</t>
  </si>
  <si>
    <t>Spolu na súčasť</t>
  </si>
  <si>
    <t>Spolu</t>
  </si>
  <si>
    <t>Úprava dotácie MŠ VVaŠ SR vo výške 104 130€, neúčelová dotácia 36 674€, účelová DrŠ 67 456€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</si>
</sst>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48">
    <xf numFmtId="0" fontId="0" fillId="0" borderId="0" xfId="0"/>
    <xf numFmtId="0" fontId="0" fillId="0" borderId="0" xfId="0"/>
    <xf numFmtId="0" fontId="0" fillId="0" borderId="0" xfId="0"/>
    <xf numFmtId="0" fontId="2" fillId="3" borderId="1" xfId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3" fontId="5" fillId="3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49" fontId="1" fillId="3" borderId="1" xfId="0" applyNumberFormat="1" applyFont="1" applyFill="1" applyBorder="1"/>
    <xf numFmtId="0" fontId="4" fillId="3" borderId="1" xfId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wrapText="1"/>
    </xf>
    <xf numFmtId="3" fontId="1" fillId="4" borderId="1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0" fontId="7" fillId="5" borderId="0" xfId="2" applyFont="1" applyFill="1"/>
    <xf numFmtId="0" fontId="7" fillId="0" borderId="0" xfId="2" applyFont="1"/>
    <xf numFmtId="0" fontId="6" fillId="5" borderId="0" xfId="2" applyFill="1"/>
    <xf numFmtId="0" fontId="6" fillId="5" borderId="0" xfId="2" applyFill="1" applyAlignment="1">
      <alignment horizontal="left"/>
    </xf>
    <xf numFmtId="3" fontId="7" fillId="0" borderId="0" xfId="2" applyNumberFormat="1" applyFont="1" applyFill="1"/>
    <xf numFmtId="0" fontId="6" fillId="0" borderId="0" xfId="2" applyFill="1"/>
    <xf numFmtId="0" fontId="6" fillId="0" borderId="0" xfId="2"/>
    <xf numFmtId="3" fontId="8" fillId="0" borderId="0" xfId="2" applyNumberFormat="1" applyFont="1" applyFill="1"/>
    <xf numFmtId="0" fontId="6" fillId="0" borderId="0" xfId="2" applyAlignment="1">
      <alignment horizontal="center"/>
    </xf>
    <xf numFmtId="0" fontId="6" fillId="0" borderId="0" xfId="2" applyFill="1" applyAlignment="1">
      <alignment horizontal="center"/>
    </xf>
    <xf numFmtId="3" fontId="6" fillId="0" borderId="0" xfId="2" applyNumberFormat="1" applyFill="1"/>
    <xf numFmtId="3" fontId="6" fillId="0" borderId="0" xfId="2" applyNumberFormat="1" applyFill="1" applyAlignment="1">
      <alignment wrapText="1"/>
    </xf>
    <xf numFmtId="0" fontId="6" fillId="0" borderId="0" xfId="2" applyFill="1" applyBorder="1"/>
    <xf numFmtId="3" fontId="6" fillId="0" borderId="0" xfId="2" applyNumberFormat="1" applyFont="1" applyFill="1" applyBorder="1"/>
    <xf numFmtId="0" fontId="6" fillId="0" borderId="0" xfId="2" applyFill="1" applyBorder="1" applyAlignment="1">
      <alignment horizontal="right"/>
    </xf>
    <xf numFmtId="3" fontId="6" fillId="0" borderId="0" xfId="2" applyNumberFormat="1" applyFill="1" applyBorder="1" applyAlignment="1">
      <alignment horizontal="center" wrapText="1"/>
    </xf>
    <xf numFmtId="3" fontId="6" fillId="0" borderId="0" xfId="2" applyNumberFormat="1" applyFill="1" applyBorder="1" applyAlignment="1">
      <alignment horizontal="center"/>
    </xf>
    <xf numFmtId="0" fontId="6" fillId="0" borderId="0" xfId="2" applyBorder="1" applyAlignment="1">
      <alignment horizontal="center"/>
    </xf>
    <xf numFmtId="0" fontId="6" fillId="0" borderId="0" xfId="2" applyFill="1" applyBorder="1" applyAlignment="1">
      <alignment horizontal="center"/>
    </xf>
    <xf numFmtId="3" fontId="6" fillId="0" borderId="0" xfId="2" applyNumberFormat="1" applyFill="1" applyBorder="1" applyAlignment="1">
      <alignment wrapText="1"/>
    </xf>
    <xf numFmtId="3" fontId="6" fillId="0" borderId="0" xfId="2" applyNumberFormat="1" applyFill="1" applyBorder="1"/>
    <xf numFmtId="0" fontId="6" fillId="0" borderId="0" xfId="2" applyFont="1" applyFill="1" applyBorder="1"/>
    <xf numFmtId="49" fontId="1" fillId="0" borderId="6" xfId="0" applyNumberFormat="1" applyFont="1" applyFill="1" applyBorder="1"/>
    <xf numFmtId="3" fontId="0" fillId="0" borderId="0" xfId="0" applyNumberFormat="1"/>
    <xf numFmtId="3" fontId="0" fillId="0" borderId="0" xfId="0" applyNumberFormat="1" applyFill="1" applyBorder="1"/>
    <xf numFmtId="0" fontId="1" fillId="6" borderId="1" xfId="0" applyFont="1" applyFill="1" applyBorder="1"/>
    <xf numFmtId="3" fontId="1" fillId="6" borderId="1" xfId="0" applyNumberFormat="1" applyFont="1" applyFill="1" applyBorder="1"/>
    <xf numFmtId="0" fontId="3" fillId="2" borderId="2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left" vertical="center" wrapText="1"/>
    </xf>
    <xf numFmtId="49" fontId="1" fillId="0" borderId="1" xfId="0" applyNumberFormat="1" applyFont="1" applyFill="1" applyBorder="1"/>
    <xf numFmtId="0" fontId="4" fillId="0" borderId="1" xfId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</cellXfs>
  <cellStyles count="3">
    <cellStyle name="Normálna" xfId="0" builtinId="0"/>
    <cellStyle name="Normálna 4" xfId="2"/>
    <cellStyle name="normálne_Príloha è. 1 - AS STU r.20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9"/>
  <sheetViews>
    <sheetView tabSelected="1" workbookViewId="0">
      <selection activeCell="D24" sqref="D24"/>
    </sheetView>
  </sheetViews>
  <sheetFormatPr defaultRowHeight="15" x14ac:dyDescent="0.25"/>
  <cols>
    <col min="1" max="1" width="24.5703125" customWidth="1"/>
    <col min="2" max="2" width="14.5703125" customWidth="1"/>
    <col min="3" max="3" width="16.42578125" bestFit="1" customWidth="1"/>
    <col min="4" max="5" width="10" bestFit="1" customWidth="1"/>
    <col min="6" max="6" width="9.42578125" bestFit="1" customWidth="1"/>
    <col min="7" max="7" width="10" bestFit="1" customWidth="1"/>
    <col min="8" max="8" width="9.42578125" bestFit="1" customWidth="1"/>
    <col min="9" max="9" width="9.42578125" style="1" bestFit="1" customWidth="1"/>
    <col min="10" max="11" width="10" bestFit="1" customWidth="1"/>
  </cols>
  <sheetData>
    <row r="2" spans="1:11" ht="52.5" customHeight="1" x14ac:dyDescent="0.25">
      <c r="A2" s="40" t="s">
        <v>22</v>
      </c>
      <c r="B2" s="41"/>
      <c r="C2" s="42"/>
      <c r="D2" s="42"/>
      <c r="E2" s="42"/>
      <c r="F2" s="42"/>
      <c r="G2" s="42"/>
      <c r="H2" s="42"/>
      <c r="I2" s="42"/>
      <c r="J2" s="42"/>
      <c r="K2" s="43"/>
    </row>
    <row r="3" spans="1:11" s="2" customFormat="1" ht="13.5" customHeight="1" x14ac:dyDescent="0.25">
      <c r="A3" s="13" t="s">
        <v>16</v>
      </c>
      <c r="B3" s="14">
        <v>2016</v>
      </c>
      <c r="C3" s="25"/>
      <c r="D3" s="33"/>
      <c r="E3" s="33"/>
      <c r="F3" s="33"/>
      <c r="G3" s="33"/>
      <c r="H3" s="25"/>
      <c r="I3" s="33"/>
      <c r="J3" s="33"/>
      <c r="K3" s="33"/>
    </row>
    <row r="4" spans="1:11" s="2" customFormat="1" ht="15" customHeight="1" x14ac:dyDescent="0.25">
      <c r="A4" s="16"/>
      <c r="B4" s="15"/>
      <c r="C4" s="25"/>
      <c r="D4" s="33"/>
      <c r="E4" s="25"/>
      <c r="F4" s="25"/>
      <c r="G4" s="25"/>
      <c r="H4" s="25"/>
      <c r="I4" s="25"/>
      <c r="J4" s="33"/>
      <c r="K4" s="33"/>
    </row>
    <row r="5" spans="1:11" s="2" customFormat="1" ht="12" customHeight="1" x14ac:dyDescent="0.25">
      <c r="A5" s="14" t="s">
        <v>17</v>
      </c>
      <c r="B5" s="17">
        <f>41878</f>
        <v>41878</v>
      </c>
      <c r="C5" s="25"/>
      <c r="D5" s="26"/>
      <c r="E5" s="26"/>
      <c r="F5" s="26"/>
      <c r="G5" s="26"/>
      <c r="H5" s="34"/>
      <c r="I5" s="26"/>
      <c r="J5" s="26"/>
      <c r="K5" s="26"/>
    </row>
    <row r="6" spans="1:11" s="2" customFormat="1" ht="12" customHeight="1" x14ac:dyDescent="0.25">
      <c r="A6" s="14" t="s">
        <v>17</v>
      </c>
      <c r="B6" s="17">
        <v>-5204</v>
      </c>
      <c r="C6" s="25"/>
      <c r="D6" s="26"/>
      <c r="E6" s="26"/>
      <c r="F6" s="26"/>
      <c r="G6" s="26"/>
      <c r="H6" s="34"/>
      <c r="I6" s="26"/>
      <c r="J6" s="26"/>
      <c r="K6" s="26"/>
    </row>
    <row r="7" spans="1:11" s="2" customFormat="1" ht="12.75" customHeight="1" x14ac:dyDescent="0.25">
      <c r="A7" s="19" t="s">
        <v>18</v>
      </c>
      <c r="B7" s="20">
        <v>67456</v>
      </c>
      <c r="C7" s="25"/>
      <c r="D7" s="27"/>
      <c r="E7" s="28"/>
      <c r="F7" s="29"/>
      <c r="G7" s="30"/>
      <c r="H7" s="31"/>
      <c r="I7" s="31"/>
      <c r="J7" s="28"/>
      <c r="K7" s="28"/>
    </row>
    <row r="8" spans="1:11" s="2" customFormat="1" x14ac:dyDescent="0.25">
      <c r="A8" s="19" t="s">
        <v>21</v>
      </c>
      <c r="B8" s="17">
        <f>SUM(B5:B7)</f>
        <v>104130</v>
      </c>
      <c r="C8" s="25"/>
      <c r="D8" s="25"/>
      <c r="E8" s="32"/>
      <c r="F8" s="33"/>
      <c r="G8" s="30"/>
      <c r="H8" s="31"/>
      <c r="I8" s="31"/>
      <c r="J8" s="25"/>
      <c r="K8" s="25"/>
    </row>
    <row r="9" spans="1:11" s="2" customFormat="1" x14ac:dyDescent="0.25">
      <c r="A9" s="19"/>
      <c r="B9" s="23"/>
      <c r="C9" s="18"/>
      <c r="D9" s="18"/>
      <c r="E9" s="24"/>
      <c r="F9" s="23"/>
      <c r="G9" s="21"/>
      <c r="H9" s="22"/>
      <c r="I9" s="22"/>
      <c r="J9" s="18"/>
      <c r="K9" s="18"/>
    </row>
    <row r="10" spans="1:11" s="2" customFormat="1" x14ac:dyDescent="0.25">
      <c r="A10" s="19"/>
      <c r="B10" s="23"/>
      <c r="C10" s="18"/>
      <c r="D10" s="18"/>
      <c r="E10" s="24"/>
      <c r="F10" s="23"/>
      <c r="G10" s="21"/>
      <c r="H10" s="22"/>
      <c r="I10" s="22"/>
      <c r="J10" s="18"/>
      <c r="K10" s="18"/>
    </row>
    <row r="11" spans="1:11" ht="12.75" customHeight="1" x14ac:dyDescent="0.25">
      <c r="A11" s="7" t="s">
        <v>15</v>
      </c>
      <c r="B11" s="8" t="s">
        <v>0</v>
      </c>
      <c r="C11" s="8" t="s">
        <v>1</v>
      </c>
      <c r="D11" s="8" t="s">
        <v>2</v>
      </c>
      <c r="E11" s="8" t="s">
        <v>3</v>
      </c>
      <c r="F11" s="8" t="s">
        <v>4</v>
      </c>
      <c r="G11" s="8" t="s">
        <v>5</v>
      </c>
      <c r="H11" s="8" t="s">
        <v>6</v>
      </c>
      <c r="I11" s="8" t="s">
        <v>8</v>
      </c>
      <c r="J11" s="8" t="s">
        <v>11</v>
      </c>
      <c r="K11" s="3" t="s">
        <v>7</v>
      </c>
    </row>
    <row r="12" spans="1:11" s="1" customFormat="1" x14ac:dyDescent="0.25">
      <c r="A12" s="7" t="s">
        <v>14</v>
      </c>
      <c r="B12" s="8"/>
      <c r="C12" s="8"/>
      <c r="D12" s="8"/>
      <c r="E12" s="8"/>
      <c r="F12" s="8"/>
      <c r="G12" s="8"/>
      <c r="H12" s="8"/>
      <c r="I12" s="8"/>
      <c r="J12" s="8"/>
      <c r="K12" s="5">
        <f>B5</f>
        <v>41878</v>
      </c>
    </row>
    <row r="13" spans="1:11" s="2" customFormat="1" x14ac:dyDescent="0.25">
      <c r="A13" s="44" t="s">
        <v>14</v>
      </c>
      <c r="B13" s="45"/>
      <c r="C13" s="45"/>
      <c r="D13" s="45"/>
      <c r="E13" s="45"/>
      <c r="F13" s="45"/>
      <c r="G13" s="45"/>
      <c r="H13" s="45"/>
      <c r="I13" s="45"/>
      <c r="J13" s="46">
        <v>-5204</v>
      </c>
      <c r="K13" s="47">
        <v>-5204</v>
      </c>
    </row>
    <row r="14" spans="1:11" s="2" customFormat="1" ht="30" x14ac:dyDescent="0.25">
      <c r="A14" s="9" t="s">
        <v>10</v>
      </c>
      <c r="B14" s="10">
        <v>3820917</v>
      </c>
      <c r="C14" s="10">
        <v>1803526</v>
      </c>
      <c r="D14" s="10">
        <v>4150466</v>
      </c>
      <c r="E14" s="10">
        <v>4715149</v>
      </c>
      <c r="F14" s="10">
        <v>1048507</v>
      </c>
      <c r="G14" s="10">
        <v>2061333</v>
      </c>
      <c r="H14" s="10">
        <v>480503</v>
      </c>
      <c r="I14" s="10">
        <v>392305</v>
      </c>
      <c r="J14" s="10"/>
      <c r="K14" s="10">
        <f>B14+C14+D14+E14+F14+G14+H14+I14+J14</f>
        <v>18472706</v>
      </c>
    </row>
    <row r="15" spans="1:11" ht="59.25" customHeight="1" x14ac:dyDescent="0.25">
      <c r="A15" s="4" t="s">
        <v>13</v>
      </c>
      <c r="B15" s="6">
        <f>B14/K14</f>
        <v>0.20684121752384302</v>
      </c>
      <c r="C15" s="6">
        <f>C14/K14</f>
        <v>9.7631933296616097E-2</v>
      </c>
      <c r="D15" s="6">
        <f>D14/K14</f>
        <v>0.22468099692595117</v>
      </c>
      <c r="E15" s="6">
        <f>E14/K14</f>
        <v>0.25524950161605992</v>
      </c>
      <c r="F15" s="6">
        <f>F14/K14</f>
        <v>5.6759794693858064E-2</v>
      </c>
      <c r="G15" s="6">
        <f>G14/K14</f>
        <v>0.11158803696653863</v>
      </c>
      <c r="H15" s="6">
        <f>H14/K14</f>
        <v>2.6011511253413548E-2</v>
      </c>
      <c r="I15" s="6">
        <f>I14/K14</f>
        <v>2.1237007723719524E-2</v>
      </c>
      <c r="J15" s="6">
        <f>J14/K14</f>
        <v>0</v>
      </c>
      <c r="K15" s="6">
        <f>B15+C15+D15+E15+F15+G15+H15+I15+J15</f>
        <v>0.99999999999999989</v>
      </c>
    </row>
    <row r="16" spans="1:11" hidden="1" x14ac:dyDescent="0.25">
      <c r="A16" s="7" t="s">
        <v>12</v>
      </c>
      <c r="B16" s="11">
        <f>B15*K12</f>
        <v>8662.0965074634987</v>
      </c>
      <c r="C16" s="11">
        <f>C15*K12</f>
        <v>4088.6301025956891</v>
      </c>
      <c r="D16" s="11">
        <f>D15*K12</f>
        <v>9409.1907892649833</v>
      </c>
      <c r="E16" s="11">
        <f>E15*K12</f>
        <v>10689.338628677357</v>
      </c>
      <c r="F16" s="11">
        <f>F15*K12</f>
        <v>2376.9866821893879</v>
      </c>
      <c r="G16" s="11">
        <f>G15*K12</f>
        <v>4673.0838120847047</v>
      </c>
      <c r="H16" s="11">
        <f>H15*K12</f>
        <v>1089.3100682704526</v>
      </c>
      <c r="I16" s="11">
        <f>I15*K12</f>
        <v>889.36340945392624</v>
      </c>
      <c r="J16" s="11">
        <f>J15*K12</f>
        <v>0</v>
      </c>
      <c r="K16" s="11">
        <f>SUM(B16:J16)</f>
        <v>41878</v>
      </c>
    </row>
    <row r="17" spans="1:11" x14ac:dyDescent="0.25">
      <c r="A17" s="7" t="s">
        <v>9</v>
      </c>
      <c r="B17" s="12">
        <f>B16</f>
        <v>8662.0965074634987</v>
      </c>
      <c r="C17" s="12">
        <f t="shared" ref="C17:J17" si="0">C16</f>
        <v>4088.6301025956891</v>
      </c>
      <c r="D17" s="12">
        <f t="shared" si="0"/>
        <v>9409.1907892649833</v>
      </c>
      <c r="E17" s="12">
        <f t="shared" si="0"/>
        <v>10689.338628677357</v>
      </c>
      <c r="F17" s="12">
        <f t="shared" si="0"/>
        <v>2376.9866821893879</v>
      </c>
      <c r="G17" s="12">
        <f t="shared" si="0"/>
        <v>4673.0838120847047</v>
      </c>
      <c r="H17" s="12">
        <f t="shared" si="0"/>
        <v>1089.3100682704526</v>
      </c>
      <c r="I17" s="12">
        <f t="shared" si="0"/>
        <v>889.36340945392624</v>
      </c>
      <c r="J17" s="12">
        <f t="shared" si="0"/>
        <v>0</v>
      </c>
      <c r="K17" s="12">
        <f>B17+C17+D17+E17+F17+G17+H17+I17+J17</f>
        <v>41878</v>
      </c>
    </row>
    <row r="18" spans="1:11" x14ac:dyDescent="0.25">
      <c r="A18" s="35" t="s">
        <v>19</v>
      </c>
      <c r="B18" s="36">
        <v>24168</v>
      </c>
      <c r="C18" s="36">
        <v>5375</v>
      </c>
      <c r="D18">
        <v>636</v>
      </c>
      <c r="E18" s="36">
        <v>27737</v>
      </c>
      <c r="F18" s="37">
        <v>9540</v>
      </c>
      <c r="G18" s="37">
        <v>0</v>
      </c>
      <c r="H18" s="37">
        <v>0</v>
      </c>
      <c r="I18" s="37">
        <v>0</v>
      </c>
      <c r="J18" s="37">
        <v>0</v>
      </c>
      <c r="K18" s="36">
        <f>SUM(B18:J18)</f>
        <v>67456</v>
      </c>
    </row>
    <row r="19" spans="1:11" x14ac:dyDescent="0.25">
      <c r="A19" s="38" t="s">
        <v>20</v>
      </c>
      <c r="B19" s="39">
        <f>B17+B18</f>
        <v>32830.096507463502</v>
      </c>
      <c r="C19" s="39">
        <f t="shared" ref="C19:K19" si="1">C17+C18</f>
        <v>9463.6301025956891</v>
      </c>
      <c r="D19" s="39">
        <f t="shared" si="1"/>
        <v>10045.190789264983</v>
      </c>
      <c r="E19" s="39">
        <f t="shared" si="1"/>
        <v>38426.33862867736</v>
      </c>
      <c r="F19" s="39">
        <f t="shared" si="1"/>
        <v>11916.986682189388</v>
      </c>
      <c r="G19" s="39">
        <f t="shared" si="1"/>
        <v>4673.0838120847047</v>
      </c>
      <c r="H19" s="39">
        <f t="shared" si="1"/>
        <v>1089.3100682704526</v>
      </c>
      <c r="I19" s="39">
        <f t="shared" si="1"/>
        <v>889.36340945392624</v>
      </c>
      <c r="J19" s="39">
        <f t="shared" si="1"/>
        <v>0</v>
      </c>
      <c r="K19" s="39">
        <f>K13+K17+K18</f>
        <v>104130</v>
      </c>
    </row>
  </sheetData>
  <mergeCells count="1">
    <mergeCell ref="A2:K2"/>
  </mergeCells>
  <pageMargins left="0.7" right="0.7" top="0.75" bottom="0.75" header="0.3" footer="0.3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2016-08-18T09:17:30Z</cp:lastPrinted>
  <dcterms:created xsi:type="dcterms:W3CDTF">2013-11-11T10:41:32Z</dcterms:created>
  <dcterms:modified xsi:type="dcterms:W3CDTF">2016-08-25T12:31:31Z</dcterms:modified>
</cp:coreProperties>
</file>