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65" yWindow="345" windowWidth="10110" windowHeight="9090"/>
  </bookViews>
  <sheets>
    <sheet name="NV 2016 STU  " sheetId="5" r:id="rId1"/>
    <sheet name="Hárok1" sheetId="1" r:id="rId2"/>
    <sheet name="Hárok2" sheetId="2" r:id="rId3"/>
    <sheet name="Hárok3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'NV 2016 STU  '!#REF!</definedName>
  </definedNames>
  <calcPr calcId="145621"/>
</workbook>
</file>

<file path=xl/calcChain.xml><?xml version="1.0" encoding="utf-8"?>
<calcChain xmlns="http://schemas.openxmlformats.org/spreadsheetml/2006/main">
  <c r="C19" i="5" l="1"/>
  <c r="H101" i="5"/>
  <c r="H100" i="5"/>
  <c r="H99" i="5"/>
  <c r="H94" i="5"/>
  <c r="H92" i="5"/>
  <c r="H90" i="5"/>
  <c r="H83" i="5"/>
  <c r="H82" i="5"/>
  <c r="H81" i="5"/>
  <c r="H60" i="5"/>
  <c r="H59" i="5"/>
  <c r="H58" i="5"/>
  <c r="H54" i="5"/>
  <c r="H49" i="5"/>
  <c r="H43" i="5"/>
  <c r="H37" i="5"/>
  <c r="H36" i="5"/>
  <c r="H33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C20" i="5" l="1"/>
  <c r="C99" i="5" l="1"/>
  <c r="C55" i="5"/>
  <c r="C37" i="5"/>
  <c r="C36" i="5"/>
  <c r="C10" i="5"/>
  <c r="C9" i="5"/>
  <c r="C7" i="5"/>
  <c r="C6" i="5"/>
  <c r="C81" i="5" l="1"/>
  <c r="E81" i="5" s="1"/>
  <c r="D94" i="5"/>
  <c r="D90" i="5"/>
  <c r="C90" i="5" l="1"/>
  <c r="D82" i="5"/>
  <c r="G90" i="5" l="1"/>
  <c r="G83" i="5"/>
  <c r="G89" i="5"/>
  <c r="G82" i="5"/>
  <c r="G60" i="5"/>
  <c r="G59" i="5"/>
  <c r="G58" i="5"/>
  <c r="C89" i="5"/>
  <c r="C58" i="5" l="1"/>
  <c r="G99" i="5"/>
  <c r="G94" i="5"/>
  <c r="G92" i="5"/>
  <c r="G6" i="5"/>
  <c r="G49" i="5"/>
  <c r="G43" i="5"/>
  <c r="G37" i="5"/>
  <c r="G35" i="5"/>
  <c r="G33" i="5"/>
  <c r="G30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80" i="5" l="1"/>
  <c r="G75" i="5"/>
  <c r="G74" i="5"/>
  <c r="G73" i="5"/>
  <c r="G36" i="5"/>
  <c r="G54" i="5" l="1"/>
  <c r="G50" i="5"/>
  <c r="G51" i="5" s="1"/>
  <c r="E61" i="5" l="1"/>
  <c r="E62" i="5"/>
  <c r="E63" i="5"/>
  <c r="E64" i="5"/>
  <c r="E65" i="5"/>
  <c r="E66" i="5"/>
  <c r="E67" i="5"/>
  <c r="E68" i="5"/>
  <c r="E69" i="5"/>
  <c r="E70" i="5"/>
  <c r="E71" i="5"/>
  <c r="E72" i="5"/>
  <c r="E74" i="5"/>
  <c r="E75" i="5"/>
  <c r="E76" i="5"/>
  <c r="E77" i="5"/>
  <c r="E78" i="5"/>
  <c r="E79" i="5"/>
  <c r="E80" i="5"/>
  <c r="E84" i="5"/>
  <c r="E85" i="5"/>
  <c r="E86" i="5"/>
  <c r="E87" i="5"/>
  <c r="E88" i="5"/>
  <c r="E89" i="5"/>
  <c r="E91" i="5"/>
  <c r="E93" i="5"/>
  <c r="E95" i="5"/>
  <c r="E96" i="5"/>
  <c r="E97" i="5"/>
  <c r="E98" i="5"/>
  <c r="D43" i="5" l="1"/>
  <c r="E21" i="5" l="1"/>
  <c r="E22" i="5"/>
  <c r="E23" i="5"/>
  <c r="E24" i="5"/>
  <c r="E25" i="5"/>
  <c r="E26" i="5"/>
  <c r="E27" i="5"/>
  <c r="E28" i="5"/>
  <c r="E29" i="5"/>
  <c r="E30" i="5"/>
  <c r="E31" i="5"/>
  <c r="E32" i="5"/>
  <c r="E34" i="5"/>
  <c r="E35" i="5"/>
  <c r="E38" i="5"/>
  <c r="E39" i="5"/>
  <c r="E40" i="5"/>
  <c r="E41" i="5"/>
  <c r="E42" i="5"/>
  <c r="E44" i="5"/>
  <c r="E45" i="5"/>
  <c r="E46" i="5"/>
  <c r="E47" i="5"/>
  <c r="E48" i="5"/>
  <c r="B98" i="5" l="1"/>
  <c r="A98" i="5"/>
  <c r="B97" i="5"/>
  <c r="A97" i="5"/>
  <c r="B96" i="5"/>
  <c r="A96" i="5"/>
  <c r="B95" i="5"/>
  <c r="A95" i="5"/>
  <c r="B93" i="5"/>
  <c r="A93" i="5"/>
  <c r="B91" i="5"/>
  <c r="A91" i="5"/>
  <c r="B88" i="5"/>
  <c r="A88" i="5"/>
  <c r="B87" i="5"/>
  <c r="A87" i="5"/>
  <c r="B86" i="5"/>
  <c r="A86" i="5"/>
  <c r="B85" i="5"/>
  <c r="A85" i="5"/>
  <c r="B84" i="5"/>
  <c r="A84" i="5"/>
  <c r="B78" i="5"/>
  <c r="A78" i="5"/>
  <c r="B77" i="5"/>
  <c r="A77" i="5"/>
  <c r="B76" i="5"/>
  <c r="A76" i="5"/>
  <c r="B71" i="5"/>
  <c r="A71" i="5"/>
  <c r="B70" i="5"/>
  <c r="A70" i="5"/>
  <c r="B69" i="5"/>
  <c r="A69" i="5"/>
  <c r="B68" i="5"/>
  <c r="A68" i="5"/>
  <c r="F100" i="5"/>
  <c r="B67" i="5"/>
  <c r="A67" i="5"/>
  <c r="B66" i="5"/>
  <c r="A66" i="5"/>
  <c r="B65" i="5"/>
  <c r="A65" i="5"/>
  <c r="B64" i="5"/>
  <c r="A64" i="5"/>
  <c r="B62" i="5"/>
  <c r="A62" i="5"/>
  <c r="B61" i="5"/>
  <c r="A61" i="5"/>
  <c r="F53" i="5"/>
  <c r="B53" i="5"/>
  <c r="A53" i="5"/>
  <c r="F52" i="5"/>
  <c r="B52" i="5"/>
  <c r="A52" i="5"/>
  <c r="F51" i="5"/>
  <c r="B51" i="5"/>
  <c r="A51" i="5"/>
  <c r="F50" i="5"/>
  <c r="B50" i="5"/>
  <c r="A50" i="5"/>
  <c r="B47" i="5"/>
  <c r="A47" i="5"/>
  <c r="B45" i="5"/>
  <c r="A45" i="5"/>
  <c r="B44" i="5"/>
  <c r="A44" i="5"/>
  <c r="B41" i="5"/>
  <c r="A41" i="5"/>
  <c r="B40" i="5"/>
  <c r="A40" i="5"/>
  <c r="B39" i="5"/>
  <c r="A39" i="5"/>
  <c r="B38" i="5"/>
  <c r="A38" i="5"/>
  <c r="B34" i="5"/>
  <c r="A34" i="5"/>
  <c r="B26" i="5"/>
  <c r="A26" i="5"/>
  <c r="F25" i="5"/>
  <c r="B24" i="5"/>
  <c r="A24" i="5"/>
  <c r="B23" i="5"/>
  <c r="A23" i="5"/>
  <c r="B22" i="5"/>
  <c r="B21" i="5"/>
  <c r="A21" i="5"/>
  <c r="F38" i="5" l="1"/>
  <c r="F44" i="5"/>
  <c r="F22" i="5"/>
  <c r="F24" i="5"/>
  <c r="F34" i="5"/>
  <c r="F21" i="5"/>
  <c r="F40" i="5"/>
  <c r="F26" i="5"/>
  <c r="F23" i="5"/>
  <c r="F39" i="5"/>
  <c r="F41" i="5"/>
  <c r="F47" i="5"/>
  <c r="F54" i="5" l="1"/>
  <c r="F101" i="5" s="1"/>
  <c r="C8" i="5" l="1"/>
  <c r="C60" i="5" l="1"/>
  <c r="E73" i="5"/>
  <c r="E90" i="5"/>
  <c r="G100" i="5" l="1"/>
  <c r="G101" i="5" s="1"/>
  <c r="D7" i="5"/>
  <c r="D8" i="5"/>
  <c r="E8" i="5" s="1"/>
  <c r="D9" i="5"/>
  <c r="D10" i="5"/>
  <c r="D11" i="5"/>
  <c r="D12" i="5"/>
  <c r="D13" i="5"/>
  <c r="D15" i="5"/>
  <c r="D16" i="5"/>
  <c r="D17" i="5"/>
  <c r="D18" i="5"/>
  <c r="E18" i="5" s="1"/>
  <c r="D19" i="5"/>
  <c r="D20" i="5"/>
  <c r="D33" i="5"/>
  <c r="D36" i="5"/>
  <c r="D37" i="5"/>
  <c r="D49" i="5"/>
  <c r="D59" i="5" l="1"/>
  <c r="D60" i="5"/>
  <c r="E60" i="5" s="1"/>
  <c r="D83" i="5"/>
  <c r="D92" i="5"/>
  <c r="C59" i="5"/>
  <c r="C82" i="5"/>
  <c r="E82" i="5" s="1"/>
  <c r="C83" i="5"/>
  <c r="E83" i="5" s="1"/>
  <c r="C92" i="5"/>
  <c r="E92" i="5" s="1"/>
  <c r="C94" i="5"/>
  <c r="E94" i="5" s="1"/>
  <c r="E99" i="5"/>
  <c r="D6" i="5"/>
  <c r="C49" i="5"/>
  <c r="E49" i="5" s="1"/>
  <c r="E7" i="5"/>
  <c r="E9" i="5"/>
  <c r="E10" i="5"/>
  <c r="C11" i="5"/>
  <c r="E11" i="5" s="1"/>
  <c r="C12" i="5"/>
  <c r="E12" i="5" s="1"/>
  <c r="C13" i="5"/>
  <c r="E13" i="5" s="1"/>
  <c r="C15" i="5"/>
  <c r="E15" i="5" s="1"/>
  <c r="C16" i="5"/>
  <c r="E16" i="5" s="1"/>
  <c r="C17" i="5"/>
  <c r="E17" i="5" s="1"/>
  <c r="E19" i="5"/>
  <c r="E20" i="5"/>
  <c r="E54" i="5" s="1"/>
  <c r="C33" i="5"/>
  <c r="E33" i="5" s="1"/>
  <c r="E36" i="5"/>
  <c r="E37" i="5"/>
  <c r="C43" i="5"/>
  <c r="E6" i="5"/>
  <c r="C100" i="5" l="1"/>
  <c r="E59" i="5"/>
  <c r="D58" i="5"/>
  <c r="E43" i="5"/>
  <c r="D100" i="5" l="1"/>
  <c r="E58" i="5"/>
  <c r="E100" i="5" s="1"/>
  <c r="D55" i="5" l="1"/>
  <c r="D14" i="5"/>
  <c r="D54" i="5" s="1"/>
  <c r="D101" i="5" s="1"/>
  <c r="C14" i="5"/>
  <c r="E14" i="5" l="1"/>
  <c r="E101" i="5" s="1"/>
  <c r="C54" i="5"/>
  <c r="C101" i="5" s="1"/>
  <c r="C50" i="5"/>
  <c r="E55" i="5" l="1"/>
  <c r="D102" i="5"/>
  <c r="C102" i="5" l="1"/>
  <c r="E102" i="5" l="1"/>
  <c r="H102" i="5" s="1"/>
</calcChain>
</file>

<file path=xl/sharedStrings.xml><?xml version="1.0" encoding="utf-8"?>
<sst xmlns="http://schemas.openxmlformats.org/spreadsheetml/2006/main" count="75" uniqueCount="61">
  <si>
    <t>Náklady</t>
  </si>
  <si>
    <t>Číslo účtu</t>
  </si>
  <si>
    <t>Spolu</t>
  </si>
  <si>
    <t>Hlavná</t>
  </si>
  <si>
    <t>spolu</t>
  </si>
  <si>
    <t xml:space="preserve">Náklady spolu </t>
  </si>
  <si>
    <t>Výnosy</t>
  </si>
  <si>
    <t>Činnosť</t>
  </si>
  <si>
    <t>Vynosy spolu</t>
  </si>
  <si>
    <t>Výsledok hospodárenia pred zdanením</t>
  </si>
  <si>
    <t>Príloha č. 1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</si>
  <si>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</si>
  <si>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</si>
  <si>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</si>
  <si>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</si>
  <si>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</si>
  <si>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</si>
  <si>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</si>
  <si>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</si>
  <si>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</si>
  <si>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Zákon.sociál. poistenie</t>
  </si>
  <si>
    <t>Zákonné sociálne náklady</t>
  </si>
  <si>
    <t>Ostatné sociálne náklady</t>
  </si>
  <si>
    <t>Daň z motorových vozidiel</t>
  </si>
  <si>
    <t>Daň z nehnuteľností</t>
  </si>
  <si>
    <t>Ostatné dane a poplatky</t>
  </si>
  <si>
    <t>Ostatné pokuty a penále</t>
  </si>
  <si>
    <t>Kurzové straty</t>
  </si>
  <si>
    <t>Osobitné náklady</t>
  </si>
  <si>
    <t>Iné ostatné náklady</t>
  </si>
  <si>
    <t>Odpisy dlhodového nehmotného majetku a dlhodobého hmotného majetku</t>
  </si>
  <si>
    <t>Tvorba fondov</t>
  </si>
  <si>
    <t>Poskytnuté príspevky iným účtovným jednotkám</t>
  </si>
  <si>
    <t>Tržby za vlastné výrobky</t>
  </si>
  <si>
    <t>Tržby z predaja služieb</t>
  </si>
  <si>
    <t>Tržby za predaný tovar</t>
  </si>
  <si>
    <t>Zmena stavu zásob výrobkov</t>
  </si>
  <si>
    <t>Úroky</t>
  </si>
  <si>
    <t>Iné ostatné výnosy</t>
  </si>
  <si>
    <t>Výnosy z použitia fondov</t>
  </si>
  <si>
    <t>Výnosy z prenájmu majetku</t>
  </si>
  <si>
    <t>Prijaté príspevky od iných organizácii</t>
  </si>
  <si>
    <t>Dotácie na prevádzku</t>
  </si>
  <si>
    <t>Prijaté dary</t>
  </si>
  <si>
    <t>R 2013</t>
  </si>
  <si>
    <t>Ekonomická</t>
  </si>
  <si>
    <t>Zmluvné pokuty</t>
  </si>
  <si>
    <t>Odpis nevymožiteľnej pohľadávky</t>
  </si>
  <si>
    <t>Manká a škody</t>
  </si>
  <si>
    <t>Zostat.cena pred. Majetku</t>
  </si>
  <si>
    <t>Tvorba zúčtovanie opravných položiek</t>
  </si>
  <si>
    <t>Kurzové zisky</t>
  </si>
  <si>
    <t>Tržby z predaja DNMa DHM</t>
  </si>
  <si>
    <t>Príloha č.1</t>
  </si>
  <si>
    <t>Príspevky poskytnuté iným organizačným zložkám</t>
  </si>
  <si>
    <t>Dary</t>
  </si>
  <si>
    <t>Aktivácia dlhodobého hmotného majetku</t>
  </si>
  <si>
    <t>Návrh rozpočtu STU na rok 2017</t>
  </si>
  <si>
    <t>Skutočnosť 2016</t>
  </si>
  <si>
    <t>Zákonné poplatky</t>
  </si>
  <si>
    <t>predchádzajúce obdobie (skutočnosť za rozpočtované položky)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</si>
</sst>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3" tint="0.39997558519241921"/>
      <name val="Arial"/>
      <family val="2"/>
      <charset val="238"/>
    </font>
    <font>
      <b/>
      <sz val="10"/>
      <color indexed="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1" fillId="0" borderId="0"/>
    <xf numFmtId="49" fontId="10" fillId="0" borderId="8">
      <alignment horizontal="center" vertical="center" wrapText="1"/>
    </xf>
    <xf numFmtId="0" fontId="3" fillId="0" borderId="0"/>
    <xf numFmtId="0" fontId="1" fillId="0" borderId="0"/>
    <xf numFmtId="0" fontId="1" fillId="0" borderId="0"/>
    <xf numFmtId="0" fontId="10" fillId="0" borderId="8">
      <alignment horizontal="left" vertical="center" wrapText="1"/>
    </xf>
    <xf numFmtId="0" fontId="15" fillId="0" borderId="0"/>
    <xf numFmtId="49" fontId="16" fillId="0" borderId="8">
      <alignment horizontal="center" vertical="center" wrapText="1"/>
    </xf>
  </cellStyleXfs>
  <cellXfs count="87">
    <xf numFmtId="0" fontId="0" fillId="0" borderId="0" xfId="0"/>
    <xf numFmtId="0" fontId="2" fillId="0" borderId="0" xfId="1" applyFont="1"/>
    <xf numFmtId="0" fontId="4" fillId="0" borderId="0" xfId="0" applyFont="1"/>
    <xf numFmtId="0" fontId="5" fillId="0" borderId="0" xfId="0" applyFont="1"/>
    <xf numFmtId="0" fontId="7" fillId="0" borderId="6" xfId="1" applyFont="1" applyBorder="1"/>
    <xf numFmtId="3" fontId="4" fillId="0" borderId="8" xfId="0" applyNumberFormat="1" applyFont="1" applyBorder="1"/>
    <xf numFmtId="3" fontId="2" fillId="0" borderId="11" xfId="1" applyNumberFormat="1" applyFont="1" applyBorder="1"/>
    <xf numFmtId="3" fontId="4" fillId="0" borderId="13" xfId="0" applyNumberFormat="1" applyFont="1" applyBorder="1"/>
    <xf numFmtId="0" fontId="4" fillId="0" borderId="0" xfId="0" applyFont="1" applyBorder="1"/>
    <xf numFmtId="3" fontId="2" fillId="0" borderId="0" xfId="1" applyNumberFormat="1" applyFont="1" applyBorder="1"/>
    <xf numFmtId="3" fontId="4" fillId="0" borderId="0" xfId="0" applyNumberFormat="1" applyFont="1"/>
    <xf numFmtId="0" fontId="2" fillId="0" borderId="0" xfId="1" applyFont="1" applyBorder="1"/>
    <xf numFmtId="0" fontId="2" fillId="0" borderId="14" xfId="1" applyFont="1" applyBorder="1"/>
    <xf numFmtId="0" fontId="9" fillId="0" borderId="0" xfId="3" applyFont="1" applyBorder="1"/>
    <xf numFmtId="0" fontId="5" fillId="0" borderId="0" xfId="0" applyFont="1" applyBorder="1"/>
    <xf numFmtId="3" fontId="2" fillId="0" borderId="11" xfId="1" applyNumberFormat="1" applyFont="1" applyBorder="1" applyAlignment="1">
      <alignment wrapText="1"/>
    </xf>
    <xf numFmtId="0" fontId="14" fillId="0" borderId="0" xfId="0" applyFont="1"/>
    <xf numFmtId="0" fontId="3" fillId="0" borderId="0" xfId="9" applyFont="1" applyAlignment="1">
      <alignment horizontal="center"/>
    </xf>
    <xf numFmtId="0" fontId="7" fillId="0" borderId="1" xfId="1" applyFont="1" applyBorder="1"/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2" fillId="0" borderId="12" xfId="9" applyFont="1" applyBorder="1" applyAlignment="1">
      <alignment horizontal="center" vertical="center"/>
    </xf>
    <xf numFmtId="0" fontId="8" fillId="2" borderId="0" xfId="9" applyFont="1" applyFill="1" applyBorder="1" applyAlignment="1">
      <alignment horizontal="left" vertical="center"/>
    </xf>
    <xf numFmtId="3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9" applyFont="1" applyBorder="1" applyAlignment="1">
      <alignment horizontal="center" vertical="center"/>
    </xf>
    <xf numFmtId="0" fontId="2" fillId="0" borderId="8" xfId="9" applyFont="1" applyBorder="1" applyAlignment="1">
      <alignment horizontal="center" vertical="center"/>
    </xf>
    <xf numFmtId="49" fontId="9" fillId="0" borderId="0" xfId="10" applyFont="1" applyBorder="1">
      <alignment horizontal="center" vertical="center" wrapText="1"/>
    </xf>
    <xf numFmtId="0" fontId="11" fillId="0" borderId="0" xfId="9" applyFont="1" applyBorder="1" applyAlignment="1">
      <alignment horizontal="left"/>
    </xf>
    <xf numFmtId="0" fontId="3" fillId="0" borderId="0" xfId="9" applyFont="1" applyBorder="1" applyAlignment="1">
      <alignment horizontal="center"/>
    </xf>
    <xf numFmtId="0" fontId="17" fillId="0" borderId="0" xfId="0" applyFont="1"/>
    <xf numFmtId="0" fontId="19" fillId="0" borderId="0" xfId="0" applyFont="1"/>
    <xf numFmtId="0" fontId="7" fillId="0" borderId="19" xfId="1" applyFont="1" applyBorder="1"/>
    <xf numFmtId="0" fontId="7" fillId="0" borderId="16" xfId="1" applyFont="1" applyBorder="1"/>
    <xf numFmtId="3" fontId="2" fillId="0" borderId="20" xfId="1" applyNumberFormat="1" applyFont="1" applyBorder="1"/>
    <xf numFmtId="0" fontId="2" fillId="0" borderId="15" xfId="9" applyFont="1" applyBorder="1" applyAlignment="1">
      <alignment horizontal="center" vertical="center"/>
    </xf>
    <xf numFmtId="3" fontId="4" fillId="0" borderId="18" xfId="0" applyNumberFormat="1" applyFont="1" applyBorder="1"/>
    <xf numFmtId="0" fontId="2" fillId="0" borderId="24" xfId="1" applyFont="1" applyBorder="1"/>
    <xf numFmtId="0" fontId="2" fillId="0" borderId="18" xfId="9" applyFont="1" applyBorder="1" applyAlignment="1">
      <alignment horizontal="center" vertical="center"/>
    </xf>
    <xf numFmtId="0" fontId="7" fillId="0" borderId="6" xfId="9" applyFont="1" applyBorder="1" applyAlignment="1">
      <alignment horizontal="left" vertical="center"/>
    </xf>
    <xf numFmtId="3" fontId="2" fillId="0" borderId="17" xfId="0" applyNumberFormat="1" applyFont="1" applyBorder="1"/>
    <xf numFmtId="3" fontId="4" fillId="0" borderId="17" xfId="0" applyNumberFormat="1" applyFont="1" applyBorder="1"/>
    <xf numFmtId="3" fontId="13" fillId="3" borderId="21" xfId="0" applyNumberFormat="1" applyFont="1" applyFill="1" applyBorder="1"/>
    <xf numFmtId="0" fontId="6" fillId="3" borderId="22" xfId="9" applyFont="1" applyFill="1" applyBorder="1" applyAlignment="1">
      <alignment horizontal="center" vertical="center"/>
    </xf>
    <xf numFmtId="3" fontId="13" fillId="3" borderId="23" xfId="0" applyNumberFormat="1" applyFont="1" applyFill="1" applyBorder="1"/>
    <xf numFmtId="3" fontId="13" fillId="3" borderId="25" xfId="0" applyNumberFormat="1" applyFont="1" applyFill="1" applyBorder="1"/>
    <xf numFmtId="0" fontId="6" fillId="3" borderId="23" xfId="9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5" fillId="0" borderId="0" xfId="0" applyNumberFormat="1" applyFont="1"/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/>
    <xf numFmtId="3" fontId="5" fillId="0" borderId="3" xfId="0" applyNumberFormat="1" applyFont="1" applyBorder="1"/>
    <xf numFmtId="3" fontId="5" fillId="0" borderId="0" xfId="0" applyNumberFormat="1" applyFont="1" applyBorder="1"/>
    <xf numFmtId="3" fontId="0" fillId="0" borderId="0" xfId="0" applyNumberFormat="1"/>
    <xf numFmtId="3" fontId="14" fillId="0" borderId="0" xfId="0" applyNumberFormat="1" applyFont="1"/>
    <xf numFmtId="3" fontId="2" fillId="0" borderId="8" xfId="0" applyNumberFormat="1" applyFont="1" applyBorder="1"/>
    <xf numFmtId="49" fontId="5" fillId="0" borderId="26" xfId="0" applyNumberFormat="1" applyFont="1" applyBorder="1"/>
    <xf numFmtId="49" fontId="5" fillId="0" borderId="27" xfId="0" applyNumberFormat="1" applyFont="1" applyBorder="1"/>
    <xf numFmtId="3" fontId="5" fillId="0" borderId="27" xfId="0" applyNumberFormat="1" applyFont="1" applyBorder="1"/>
    <xf numFmtId="3" fontId="13" fillId="3" borderId="29" xfId="0" applyNumberFormat="1" applyFont="1" applyFill="1" applyBorder="1"/>
    <xf numFmtId="3" fontId="4" fillId="0" borderId="8" xfId="0" applyNumberFormat="1" applyFont="1" applyFill="1" applyBorder="1"/>
    <xf numFmtId="3" fontId="4" fillId="0" borderId="13" xfId="0" applyNumberFormat="1" applyFont="1" applyFill="1" applyBorder="1"/>
    <xf numFmtId="3" fontId="5" fillId="0" borderId="27" xfId="0" applyNumberFormat="1" applyFont="1" applyFill="1" applyBorder="1"/>
    <xf numFmtId="3" fontId="4" fillId="0" borderId="0" xfId="0" applyNumberFormat="1" applyFont="1" applyBorder="1"/>
    <xf numFmtId="3" fontId="5" fillId="0" borderId="9" xfId="0" applyNumberFormat="1" applyFont="1" applyBorder="1"/>
    <xf numFmtId="3" fontId="5" fillId="0" borderId="9" xfId="0" applyNumberFormat="1" applyFont="1" applyFill="1" applyBorder="1"/>
    <xf numFmtId="3" fontId="13" fillId="3" borderId="30" xfId="0" applyNumberFormat="1" applyFont="1" applyFill="1" applyBorder="1"/>
    <xf numFmtId="0" fontId="0" fillId="0" borderId="31" xfId="0" applyBorder="1"/>
    <xf numFmtId="3" fontId="21" fillId="0" borderId="32" xfId="6" applyNumberFormat="1" applyFont="1" applyFill="1" applyBorder="1" applyAlignment="1">
      <alignment horizontal="center" wrapText="1"/>
    </xf>
    <xf numFmtId="3" fontId="0" fillId="0" borderId="32" xfId="0" applyNumberFormat="1" applyBorder="1"/>
    <xf numFmtId="0" fontId="0" fillId="0" borderId="32" xfId="0" applyBorder="1"/>
    <xf numFmtId="3" fontId="0" fillId="0" borderId="32" xfId="0" applyNumberFormat="1" applyFill="1" applyBorder="1"/>
    <xf numFmtId="0" fontId="0" fillId="0" borderId="32" xfId="0" applyFill="1" applyBorder="1"/>
    <xf numFmtId="3" fontId="14" fillId="4" borderId="33" xfId="0" applyNumberFormat="1" applyFont="1" applyFill="1" applyBorder="1"/>
    <xf numFmtId="3" fontId="14" fillId="5" borderId="33" xfId="0" applyNumberFormat="1" applyFont="1" applyFill="1" applyBorder="1"/>
    <xf numFmtId="49" fontId="20" fillId="0" borderId="3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49" fontId="20" fillId="0" borderId="9" xfId="0" applyNumberFormat="1" applyFont="1" applyBorder="1" applyAlignment="1">
      <alignment wrapText="1"/>
    </xf>
    <xf numFmtId="0" fontId="12" fillId="0" borderId="0" xfId="1" applyFont="1" applyAlignment="1">
      <alignment horizontal="left"/>
    </xf>
    <xf numFmtId="49" fontId="2" fillId="0" borderId="2" xfId="9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9" fontId="2" fillId="0" borderId="8" xfId="9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11">
    <cellStyle name="Normálna" xfId="0" builtinId="0"/>
    <cellStyle name="Normálna 2" xfId="2"/>
    <cellStyle name="Normálna 2 2" xfId="9"/>
    <cellStyle name="Normálna 3" xfId="5"/>
    <cellStyle name="normálne_HV 2004 extra tabuľky pre KR, AS" xfId="6"/>
    <cellStyle name="normálne_Náklady a výnosy  STU k 31 12  2004" xfId="1"/>
    <cellStyle name="normálne_Výkaz ziskov a strát STU 2007 280308" xfId="3"/>
    <cellStyle name="normální_List1" xfId="7"/>
    <cellStyle name="položka" xfId="4"/>
    <cellStyle name="položka 2" xfId="10"/>
    <cellStyle name="položka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~1/AppData/Local/Temp/K&#243;pia%20-%20N&#225;vrh%20rozpo&#269;tu%202017-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~1/AppData/Local/Temp/K&#243;pia%20-%20N&#225;vrh%20rozpo&#269;tu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ozpo&#269;et%202016\Pr&#237;loha%20&#269;.%203%20N&#225;vrh%20pl&#225;nu%20n&#225;kladov%20%20a%20v&#253;nosov%20%20po%20s&#250;&#269;astia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idekova/My%20Documents/HZnov&#233;/Hosp.%20v&#253;sledok,%20%20Rozpo&#269;et,%20V&#253;ro&#269;ne%20spr&#225;vy/2012/Rozpo&#269;et%202012/Rozp%202012%20%20N%20a%20V%20STU%20aj%20%20s&#250;&#269;asti%20%20%20hz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ova/Desktop/ROZPO&#268;ET/Rozpo&#269;et%202016/Rozpo&#269;et%20N+V/Pr&#237;loha%20&#269;.%203%20N&#225;vrh%20pl&#225;nu%20n&#225;kladov%20%20a%20v&#253;nosov%20%20po%20s&#250;&#269;astia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 "/>
      <sheetName val="Hárok2"/>
      <sheetName val="Hárok3"/>
      <sheetName val="Hárok1"/>
    </sheetNames>
    <sheetDataSet>
      <sheetData sheetId="0">
        <row r="7">
          <cell r="BA7">
            <v>4522565.1899999995</v>
          </cell>
          <cell r="BD7">
            <v>4730152</v>
          </cell>
        </row>
        <row r="8">
          <cell r="BA8">
            <v>5630137</v>
          </cell>
          <cell r="BD8">
            <v>5875216</v>
          </cell>
        </row>
        <row r="9">
          <cell r="BD9">
            <v>60690.48</v>
          </cell>
        </row>
        <row r="10">
          <cell r="BA10">
            <v>4040641</v>
          </cell>
          <cell r="BD10">
            <v>3321480</v>
          </cell>
        </row>
        <row r="11">
          <cell r="BA11">
            <v>1234561.55</v>
          </cell>
          <cell r="BD11">
            <v>1099582</v>
          </cell>
        </row>
        <row r="12">
          <cell r="BD12">
            <v>97096</v>
          </cell>
        </row>
        <row r="13">
          <cell r="BD13">
            <v>5415010</v>
          </cell>
        </row>
        <row r="14">
          <cell r="BD14">
            <v>37262351</v>
          </cell>
        </row>
        <row r="15">
          <cell r="BD15">
            <v>12533267</v>
          </cell>
        </row>
        <row r="16">
          <cell r="BD16">
            <v>268270</v>
          </cell>
        </row>
        <row r="17">
          <cell r="BD17">
            <v>1491058.63</v>
          </cell>
        </row>
        <row r="18">
          <cell r="BE18">
            <v>2930.61</v>
          </cell>
        </row>
        <row r="19">
          <cell r="BE19">
            <v>3976.35</v>
          </cell>
        </row>
        <row r="20">
          <cell r="BA20">
            <v>171787</v>
          </cell>
          <cell r="BD20">
            <v>213042</v>
          </cell>
        </row>
        <row r="21">
          <cell r="BA21">
            <v>64043</v>
          </cell>
          <cell r="BD21">
            <v>67781</v>
          </cell>
        </row>
        <row r="28">
          <cell r="BD28">
            <v>35721</v>
          </cell>
        </row>
        <row r="30">
          <cell r="BA30">
            <v>5913268</v>
          </cell>
          <cell r="BD30">
            <v>6261430</v>
          </cell>
        </row>
        <row r="31">
          <cell r="BA31">
            <v>16420493</v>
          </cell>
          <cell r="BD31">
            <v>17670779</v>
          </cell>
        </row>
        <row r="36">
          <cell r="BD36">
            <v>4207033.3</v>
          </cell>
        </row>
        <row r="40">
          <cell r="BD40">
            <v>815932</v>
          </cell>
        </row>
        <row r="46">
          <cell r="BA46">
            <v>96816067.412499994</v>
          </cell>
          <cell r="BD46">
            <v>101432799.02</v>
          </cell>
        </row>
        <row r="62">
          <cell r="BD62">
            <v>400175</v>
          </cell>
        </row>
        <row r="63">
          <cell r="BD63">
            <v>10168017</v>
          </cell>
        </row>
        <row r="64">
          <cell r="BD64">
            <v>109305</v>
          </cell>
        </row>
        <row r="78">
          <cell r="BE78">
            <v>5793.1900000000005</v>
          </cell>
        </row>
        <row r="80">
          <cell r="BD80">
            <v>0</v>
          </cell>
        </row>
        <row r="81">
          <cell r="BD81">
            <v>5350047.7</v>
          </cell>
        </row>
        <row r="87">
          <cell r="BD87">
            <v>1269962</v>
          </cell>
        </row>
        <row r="89">
          <cell r="BD89">
            <v>1404502.4700000002</v>
          </cell>
        </row>
        <row r="91">
          <cell r="BD91">
            <v>98311.28</v>
          </cell>
        </row>
        <row r="96">
          <cell r="BA96">
            <v>85515172</v>
          </cell>
          <cell r="BD96">
            <v>81910336</v>
          </cell>
        </row>
        <row r="97">
          <cell r="BD97">
            <v>100716449.45</v>
          </cell>
        </row>
        <row r="98">
          <cell r="BA98">
            <v>-1086396.412499994</v>
          </cell>
          <cell r="BC98">
            <v>189641.58750000596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 "/>
      <sheetName val="Hárok2"/>
      <sheetName val="Hárok3"/>
      <sheetName val="Hárok1"/>
    </sheetNames>
    <sheetDataSet>
      <sheetData sheetId="0">
        <row r="7">
          <cell r="AV7">
            <v>949334.7</v>
          </cell>
          <cell r="BB7">
            <v>754017</v>
          </cell>
        </row>
        <row r="8">
          <cell r="AV8">
            <v>1692072.71</v>
          </cell>
          <cell r="BB8">
            <v>640304</v>
          </cell>
        </row>
        <row r="9">
          <cell r="AV9">
            <v>1517.58</v>
          </cell>
          <cell r="BB9">
            <v>57000</v>
          </cell>
        </row>
        <row r="10">
          <cell r="AV10">
            <v>1132336.42</v>
          </cell>
          <cell r="BB10">
            <v>272720</v>
          </cell>
        </row>
        <row r="11">
          <cell r="AV11">
            <v>304.7</v>
          </cell>
          <cell r="BB11">
            <v>83270</v>
          </cell>
        </row>
        <row r="12">
          <cell r="AV12">
            <v>335.23</v>
          </cell>
          <cell r="BA12">
            <v>122292</v>
          </cell>
          <cell r="BB12">
            <v>16040</v>
          </cell>
        </row>
        <row r="13">
          <cell r="AV13">
            <v>539054.04</v>
          </cell>
          <cell r="BA13">
            <v>5812507.3700000001</v>
          </cell>
          <cell r="BB13">
            <v>617707</v>
          </cell>
        </row>
        <row r="14">
          <cell r="AV14">
            <v>1940404.98</v>
          </cell>
          <cell r="BA14">
            <v>35062855.869999997</v>
          </cell>
          <cell r="BB14">
            <v>2979328</v>
          </cell>
        </row>
        <row r="15">
          <cell r="AV15">
            <v>656560.94999999995</v>
          </cell>
          <cell r="BA15">
            <v>12012465.48</v>
          </cell>
          <cell r="BB15">
            <v>995886</v>
          </cell>
        </row>
        <row r="16">
          <cell r="AV16">
            <v>16010.400000000001</v>
          </cell>
          <cell r="BA16">
            <v>250208</v>
          </cell>
          <cell r="BB16">
            <v>5934</v>
          </cell>
        </row>
        <row r="17">
          <cell r="AV17">
            <v>104667.81</v>
          </cell>
          <cell r="BA17">
            <v>1366610.9524999999</v>
          </cell>
          <cell r="BB17">
            <v>61484</v>
          </cell>
        </row>
        <row r="18">
          <cell r="AV18">
            <v>0</v>
          </cell>
          <cell r="BA18">
            <v>3300</v>
          </cell>
          <cell r="BB18">
            <v>155</v>
          </cell>
        </row>
        <row r="19">
          <cell r="AV19">
            <v>345</v>
          </cell>
          <cell r="BB19">
            <v>3855</v>
          </cell>
        </row>
        <row r="20">
          <cell r="AV20">
            <v>154342</v>
          </cell>
          <cell r="BB20">
            <v>37095</v>
          </cell>
        </row>
        <row r="21">
          <cell r="AV21">
            <v>191.82</v>
          </cell>
          <cell r="BB21">
            <v>5617</v>
          </cell>
        </row>
        <row r="25">
          <cell r="AV25">
            <v>0</v>
          </cell>
        </row>
        <row r="28">
          <cell r="AV28">
            <v>0</v>
          </cell>
          <cell r="BA28">
            <v>17463</v>
          </cell>
          <cell r="BB28">
            <v>2671</v>
          </cell>
        </row>
        <row r="30">
          <cell r="AV30">
            <v>70527.989999999991</v>
          </cell>
          <cell r="BB30">
            <v>312453</v>
          </cell>
        </row>
        <row r="31">
          <cell r="AV31">
            <v>128536.41</v>
          </cell>
          <cell r="BB31">
            <v>21924</v>
          </cell>
        </row>
        <row r="36">
          <cell r="AV36">
            <v>0</v>
          </cell>
          <cell r="BA36">
            <v>3618844</v>
          </cell>
        </row>
        <row r="40">
          <cell r="AV40">
            <v>0</v>
          </cell>
          <cell r="BA40">
            <v>552025</v>
          </cell>
          <cell r="BB40">
            <v>400</v>
          </cell>
        </row>
        <row r="46">
          <cell r="BB46">
            <v>6867860</v>
          </cell>
        </row>
        <row r="62">
          <cell r="AS62">
            <v>0</v>
          </cell>
          <cell r="AV62">
            <v>0</v>
          </cell>
          <cell r="BB62">
            <v>401250</v>
          </cell>
        </row>
        <row r="63">
          <cell r="AV63">
            <v>4972098.83</v>
          </cell>
          <cell r="BA63">
            <v>4843620</v>
          </cell>
          <cell r="BB63">
            <v>5207362</v>
          </cell>
        </row>
        <row r="64">
          <cell r="AV64">
            <v>1836.71</v>
          </cell>
          <cell r="BB64">
            <v>92300</v>
          </cell>
        </row>
        <row r="78">
          <cell r="BA78">
            <v>9400</v>
          </cell>
        </row>
        <row r="80">
          <cell r="AV80">
            <v>0</v>
          </cell>
          <cell r="BA80">
            <v>2659750</v>
          </cell>
          <cell r="BB80">
            <v>0</v>
          </cell>
        </row>
        <row r="81">
          <cell r="AV81">
            <v>21162.18</v>
          </cell>
          <cell r="BA81">
            <v>2038273</v>
          </cell>
          <cell r="BB81">
            <v>1002000</v>
          </cell>
        </row>
        <row r="82">
          <cell r="AS82">
            <v>0</v>
          </cell>
          <cell r="AV82">
            <v>0</v>
          </cell>
        </row>
        <row r="87">
          <cell r="AV87">
            <v>0</v>
          </cell>
          <cell r="BA87">
            <v>609656</v>
          </cell>
          <cell r="BB87">
            <v>42286</v>
          </cell>
        </row>
        <row r="89">
          <cell r="AV89">
            <v>194611</v>
          </cell>
          <cell r="BA89">
            <v>3000</v>
          </cell>
          <cell r="BB89">
            <v>1398700</v>
          </cell>
        </row>
        <row r="91">
          <cell r="AV91">
            <v>0</v>
          </cell>
          <cell r="BA91">
            <v>50800</v>
          </cell>
          <cell r="BB91">
            <v>0</v>
          </cell>
        </row>
        <row r="96">
          <cell r="AV96">
            <v>2575882</v>
          </cell>
        </row>
        <row r="98">
          <cell r="BB98">
            <v>1276038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klady a výnosy 2016"/>
      <sheetName val="Hárok1"/>
      <sheetName val="Hárok2"/>
      <sheetName val="Hárok3"/>
    </sheetNames>
    <sheetDataSet>
      <sheetData sheetId="0" refreshError="1">
        <row r="6">
          <cell r="BA6">
            <v>4136170</v>
          </cell>
        </row>
        <row r="8">
          <cell r="BA8">
            <v>0</v>
          </cell>
        </row>
        <row r="35">
          <cell r="BB35">
            <v>0</v>
          </cell>
        </row>
        <row r="55">
          <cell r="BA55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2011 Náklady Výnosy Súčasti"/>
      <sheetName val="Roz2012 Náklady Výn Súčas12.4"/>
      <sheetName val="NV 2012 STU  hz 12.4"/>
      <sheetName val="Skut NV 2011 súčasti STU korig 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klady a výnosy 2016"/>
      <sheetName val="Hárok1"/>
      <sheetName val="Hárok2"/>
      <sheetName val="Hárok3"/>
    </sheetNames>
    <sheetDataSet>
      <sheetData sheetId="0">
        <row r="29">
          <cell r="BD29">
            <v>6739075.8600000013</v>
          </cell>
        </row>
        <row r="64">
          <cell r="BD64">
            <v>154501.65000000002</v>
          </cell>
        </row>
        <row r="65">
          <cell r="BD65">
            <v>7145</v>
          </cell>
        </row>
        <row r="67">
          <cell r="BD67">
            <v>1308.26</v>
          </cell>
        </row>
        <row r="69">
          <cell r="BD69">
            <v>26376.2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tabSelected="1" view="pageBreakPreview" topLeftCell="A10" zoomScaleNormal="100" zoomScaleSheetLayoutView="100" workbookViewId="0">
      <selection activeCell="K37" sqref="K37"/>
    </sheetView>
  </sheetViews>
  <sheetFormatPr defaultRowHeight="15" x14ac:dyDescent="0.25"/>
  <cols>
    <col min="1" max="1" width="37" style="1" customWidth="1"/>
    <col min="2" max="2" width="6.140625" style="17" customWidth="1"/>
    <col min="3" max="3" width="11.7109375" style="2" customWidth="1"/>
    <col min="4" max="4" width="12.5703125" style="2" customWidth="1"/>
    <col min="5" max="5" width="12.7109375" style="2" customWidth="1"/>
    <col min="6" max="6" width="10" style="3" hidden="1" customWidth="1"/>
    <col min="7" max="7" width="0.140625" style="3" customWidth="1"/>
    <col min="8" max="8" width="10.85546875" bestFit="1" customWidth="1"/>
  </cols>
  <sheetData>
    <row r="1" spans="1:9" hidden="1" x14ac:dyDescent="0.25"/>
    <row r="2" spans="1:9" s="32" customFormat="1" ht="27.6" customHeight="1" x14ac:dyDescent="0.25">
      <c r="A2" s="80" t="s">
        <v>57</v>
      </c>
      <c r="B2" s="80"/>
      <c r="C2" s="80"/>
      <c r="D2" s="31"/>
      <c r="E2" s="31"/>
      <c r="F2" s="48" t="s">
        <v>10</v>
      </c>
      <c r="G2" s="48"/>
    </row>
    <row r="3" spans="1:9" ht="14.45" customHeight="1" thickBot="1" x14ac:dyDescent="0.3">
      <c r="G3" s="3" t="s">
        <v>53</v>
      </c>
    </row>
    <row r="4" spans="1:9" ht="15" customHeight="1" x14ac:dyDescent="0.25">
      <c r="A4" s="18" t="s">
        <v>0</v>
      </c>
      <c r="B4" s="81" t="s">
        <v>1</v>
      </c>
      <c r="C4" s="83" t="s">
        <v>7</v>
      </c>
      <c r="D4" s="84"/>
      <c r="E4" s="19" t="s">
        <v>2</v>
      </c>
      <c r="F4" s="58" t="s">
        <v>44</v>
      </c>
      <c r="G4" s="77" t="s">
        <v>58</v>
      </c>
      <c r="H4" s="69"/>
    </row>
    <row r="5" spans="1:9" ht="25.5" customHeight="1" x14ac:dyDescent="0.25">
      <c r="A5" s="4"/>
      <c r="B5" s="82"/>
      <c r="C5" s="5" t="s">
        <v>3</v>
      </c>
      <c r="D5" s="20" t="s">
        <v>45</v>
      </c>
      <c r="E5" s="21"/>
      <c r="F5" s="59" t="s">
        <v>4</v>
      </c>
      <c r="G5" s="78"/>
      <c r="H5" s="70" t="s">
        <v>60</v>
      </c>
    </row>
    <row r="6" spans="1:9" x14ac:dyDescent="0.25">
      <c r="A6" s="6" t="s">
        <v>11</v>
      </c>
      <c r="B6" s="22">
        <v>501</v>
      </c>
      <c r="C6" s="5">
        <f>'[1]návrh '!$BA$7</f>
        <v>4522565.1899999995</v>
      </c>
      <c r="D6" s="5">
        <f>'[2]návrh '!$BB$7</f>
        <v>754017</v>
      </c>
      <c r="E6" s="7">
        <f>C6+D6</f>
        <v>5276582.1899999995</v>
      </c>
      <c r="F6" s="60">
        <v>4683410</v>
      </c>
      <c r="G6" s="66">
        <f>'[2]návrh '!$AV$7</f>
        <v>949334.7</v>
      </c>
      <c r="H6" s="71">
        <f>'[1]návrh '!$BD$7</f>
        <v>4730152</v>
      </c>
      <c r="I6" s="55"/>
    </row>
    <row r="7" spans="1:9" x14ac:dyDescent="0.25">
      <c r="A7" s="6" t="s">
        <v>12</v>
      </c>
      <c r="B7" s="22">
        <v>502</v>
      </c>
      <c r="C7" s="5">
        <f>'[1]návrh '!$BA$8</f>
        <v>5630137</v>
      </c>
      <c r="D7" s="5">
        <f>'[2]návrh '!$BB$8</f>
        <v>640304</v>
      </c>
      <c r="E7" s="7">
        <f t="shared" ref="E7:E49" si="0">C7+D7</f>
        <v>6270441</v>
      </c>
      <c r="F7" s="60">
        <v>6834733</v>
      </c>
      <c r="G7" s="66">
        <f>'[2]návrh '!$AV$8</f>
        <v>1692072.71</v>
      </c>
      <c r="H7" s="71">
        <f>'[1]návrh '!$BD$8</f>
        <v>5875216</v>
      </c>
      <c r="I7" s="55"/>
    </row>
    <row r="8" spans="1:9" x14ac:dyDescent="0.25">
      <c r="A8" s="6" t="s">
        <v>13</v>
      </c>
      <c r="B8" s="22">
        <v>504</v>
      </c>
      <c r="C8" s="5">
        <f>'[3]Náklady a výnosy 2016'!$BA$8</f>
        <v>0</v>
      </c>
      <c r="D8" s="5">
        <f>'[2]návrh '!$BB$9</f>
        <v>57000</v>
      </c>
      <c r="E8" s="7">
        <f t="shared" si="0"/>
        <v>57000</v>
      </c>
      <c r="F8" s="60">
        <v>25900</v>
      </c>
      <c r="G8" s="66">
        <f>'[2]návrh '!$AV$9</f>
        <v>1517.58</v>
      </c>
      <c r="H8" s="71">
        <f>'[1]návrh '!$BD$9</f>
        <v>60690.48</v>
      </c>
      <c r="I8" s="55"/>
    </row>
    <row r="9" spans="1:9" x14ac:dyDescent="0.25">
      <c r="A9" s="6" t="s">
        <v>14</v>
      </c>
      <c r="B9" s="22">
        <v>511</v>
      </c>
      <c r="C9" s="5">
        <f>'[1]návrh '!$BA$10</f>
        <v>4040641</v>
      </c>
      <c r="D9" s="5">
        <f>'[2]návrh '!$BB$10</f>
        <v>272720</v>
      </c>
      <c r="E9" s="7">
        <f t="shared" si="0"/>
        <v>4313361</v>
      </c>
      <c r="F9" s="60">
        <v>4226312</v>
      </c>
      <c r="G9" s="66">
        <f>'[2]návrh '!$AV$10</f>
        <v>1132336.42</v>
      </c>
      <c r="H9" s="71">
        <f>'[1]návrh '!$BD$10</f>
        <v>3321480</v>
      </c>
      <c r="I9" s="55"/>
    </row>
    <row r="10" spans="1:9" x14ac:dyDescent="0.25">
      <c r="A10" s="6" t="s">
        <v>15</v>
      </c>
      <c r="B10" s="22">
        <v>512</v>
      </c>
      <c r="C10" s="5">
        <f>'[1]návrh '!$BA$11</f>
        <v>1234561.55</v>
      </c>
      <c r="D10" s="5">
        <f>'[2]návrh '!$BB$11</f>
        <v>83270</v>
      </c>
      <c r="E10" s="7">
        <f t="shared" si="0"/>
        <v>1317831.55</v>
      </c>
      <c r="F10" s="60">
        <v>1155358</v>
      </c>
      <c r="G10" s="66">
        <f>'[2]návrh '!$AV$11</f>
        <v>304.7</v>
      </c>
      <c r="H10" s="71">
        <f>'[1]návrh '!$BD$11</f>
        <v>1099582</v>
      </c>
      <c r="I10" s="55"/>
    </row>
    <row r="11" spans="1:9" x14ac:dyDescent="0.25">
      <c r="A11" s="6" t="s">
        <v>16</v>
      </c>
      <c r="B11" s="22">
        <v>513</v>
      </c>
      <c r="C11" s="5">
        <f>'[2]návrh '!$BA$12</f>
        <v>122292</v>
      </c>
      <c r="D11" s="5">
        <f>'[2]návrh '!$BB$12</f>
        <v>16040</v>
      </c>
      <c r="E11" s="7">
        <f t="shared" si="0"/>
        <v>138332</v>
      </c>
      <c r="F11" s="60">
        <v>85170</v>
      </c>
      <c r="G11" s="66">
        <f>'[2]návrh '!$AV$12</f>
        <v>335.23</v>
      </c>
      <c r="H11" s="71">
        <f>'[1]návrh '!$BD$12</f>
        <v>97096</v>
      </c>
      <c r="I11" s="55"/>
    </row>
    <row r="12" spans="1:9" x14ac:dyDescent="0.25">
      <c r="A12" s="6" t="s">
        <v>17</v>
      </c>
      <c r="B12" s="22">
        <v>518</v>
      </c>
      <c r="C12" s="5">
        <f>'[2]návrh '!$BA$13</f>
        <v>5812507.3700000001</v>
      </c>
      <c r="D12" s="5">
        <f>'[2]návrh '!$BB$13</f>
        <v>617707</v>
      </c>
      <c r="E12" s="7">
        <f t="shared" si="0"/>
        <v>6430214.3700000001</v>
      </c>
      <c r="F12" s="60">
        <v>5174642</v>
      </c>
      <c r="G12" s="66">
        <f>'[2]návrh '!$AV$13</f>
        <v>539054.04</v>
      </c>
      <c r="H12" s="71">
        <f>'[1]návrh '!$BD$13</f>
        <v>5415010</v>
      </c>
      <c r="I12" s="55"/>
    </row>
    <row r="13" spans="1:9" x14ac:dyDescent="0.25">
      <c r="A13" s="6" t="s">
        <v>18</v>
      </c>
      <c r="B13" s="22">
        <v>521</v>
      </c>
      <c r="C13" s="5">
        <f>'[2]návrh '!$BA$14</f>
        <v>35062855.869999997</v>
      </c>
      <c r="D13" s="5">
        <f>'[2]návrh '!$BB$14</f>
        <v>2979328</v>
      </c>
      <c r="E13" s="7">
        <f t="shared" si="0"/>
        <v>38042183.869999997</v>
      </c>
      <c r="F13" s="60">
        <v>37343753</v>
      </c>
      <c r="G13" s="66">
        <f>'[2]návrh '!$AV$14</f>
        <v>1940404.98</v>
      </c>
      <c r="H13" s="71">
        <f>'[1]návrh '!$BD$14</f>
        <v>37262351</v>
      </c>
      <c r="I13" s="55"/>
    </row>
    <row r="14" spans="1:9" x14ac:dyDescent="0.25">
      <c r="A14" s="6" t="s">
        <v>20</v>
      </c>
      <c r="B14" s="22">
        <v>524</v>
      </c>
      <c r="C14" s="5">
        <f>'[2]návrh '!$BA$15</f>
        <v>12012465.48</v>
      </c>
      <c r="D14" s="5">
        <f>'[2]návrh '!$BB$15</f>
        <v>995886</v>
      </c>
      <c r="E14" s="7">
        <f t="shared" si="0"/>
        <v>13008351.48</v>
      </c>
      <c r="F14" s="60">
        <v>12705730</v>
      </c>
      <c r="G14" s="66">
        <f>'[2]návrh '!$AV$15</f>
        <v>656560.94999999995</v>
      </c>
      <c r="H14" s="71">
        <f>'[1]návrh '!$BD$15</f>
        <v>12533267</v>
      </c>
      <c r="I14" s="55"/>
    </row>
    <row r="15" spans="1:9" x14ac:dyDescent="0.25">
      <c r="A15" s="6" t="s">
        <v>19</v>
      </c>
      <c r="B15" s="22">
        <v>525</v>
      </c>
      <c r="C15" s="5">
        <f>'[2]návrh '!$BA$16</f>
        <v>250208</v>
      </c>
      <c r="D15" s="5">
        <f>'[2]návrh '!$BB$16</f>
        <v>5934</v>
      </c>
      <c r="E15" s="7">
        <f t="shared" si="0"/>
        <v>256142</v>
      </c>
      <c r="F15" s="60">
        <v>252250</v>
      </c>
      <c r="G15" s="66">
        <f>'[2]návrh '!$AV$16</f>
        <v>16010.400000000001</v>
      </c>
      <c r="H15" s="71">
        <f>'[1]návrh '!$BD$16</f>
        <v>268270</v>
      </c>
      <c r="I15" s="55"/>
    </row>
    <row r="16" spans="1:9" x14ac:dyDescent="0.25">
      <c r="A16" s="6" t="s">
        <v>21</v>
      </c>
      <c r="B16" s="22">
        <v>527</v>
      </c>
      <c r="C16" s="5">
        <f>'[2]návrh '!$BA$17</f>
        <v>1366610.9524999999</v>
      </c>
      <c r="D16" s="5">
        <f>'[2]návrh '!$BB$17</f>
        <v>61484</v>
      </c>
      <c r="E16" s="7">
        <f t="shared" si="0"/>
        <v>1428094.9524999999</v>
      </c>
      <c r="F16" s="60">
        <v>1127350</v>
      </c>
      <c r="G16" s="66">
        <f>'[2]návrh '!$AV$17</f>
        <v>104667.81</v>
      </c>
      <c r="H16" s="71">
        <f>'[1]návrh '!$BD$17</f>
        <v>1491058.63</v>
      </c>
      <c r="I16" s="55"/>
    </row>
    <row r="17" spans="1:9" x14ac:dyDescent="0.25">
      <c r="A17" s="6" t="s">
        <v>22</v>
      </c>
      <c r="B17" s="22">
        <v>528</v>
      </c>
      <c r="C17" s="5">
        <f>'[2]návrh '!$BA$18</f>
        <v>3300</v>
      </c>
      <c r="D17" s="5">
        <f>'[2]návrh '!$BB$18</f>
        <v>155</v>
      </c>
      <c r="E17" s="7">
        <f t="shared" si="0"/>
        <v>3455</v>
      </c>
      <c r="F17" s="60">
        <v>22500</v>
      </c>
      <c r="G17" s="66">
        <f>'[2]návrh '!$AV$18</f>
        <v>0</v>
      </c>
      <c r="H17" s="71">
        <f>'[1]návrh '!$BE$18</f>
        <v>2930.61</v>
      </c>
      <c r="I17" s="55"/>
    </row>
    <row r="18" spans="1:9" ht="14.25" customHeight="1" x14ac:dyDescent="0.25">
      <c r="A18" s="6" t="s">
        <v>23</v>
      </c>
      <c r="B18" s="22">
        <v>531</v>
      </c>
      <c r="C18" s="5">
        <v>0</v>
      </c>
      <c r="D18" s="5">
        <f>'[2]návrh '!$BB$19</f>
        <v>3855</v>
      </c>
      <c r="E18" s="7">
        <f t="shared" si="0"/>
        <v>3855</v>
      </c>
      <c r="F18" s="60">
        <v>4467</v>
      </c>
      <c r="G18" s="66">
        <f>'[2]návrh '!$AV$19</f>
        <v>345</v>
      </c>
      <c r="H18" s="71">
        <f>'[1]návrh '!$BE$19</f>
        <v>3976.35</v>
      </c>
      <c r="I18" s="55"/>
    </row>
    <row r="19" spans="1:9" ht="15.75" customHeight="1" x14ac:dyDescent="0.25">
      <c r="A19" s="6" t="s">
        <v>24</v>
      </c>
      <c r="B19" s="22">
        <v>532</v>
      </c>
      <c r="C19" s="5">
        <f>'[1]návrh '!$BA$20</f>
        <v>171787</v>
      </c>
      <c r="D19" s="57">
        <f>'[2]návrh '!$BB$20</f>
        <v>37095</v>
      </c>
      <c r="E19" s="7">
        <f t="shared" si="0"/>
        <v>208882</v>
      </c>
      <c r="F19" s="60">
        <v>224835</v>
      </c>
      <c r="G19" s="66">
        <f>'[2]návrh '!$AV$20</f>
        <v>154342</v>
      </c>
      <c r="H19" s="71">
        <f>'[1]návrh '!$BD$20</f>
        <v>213042</v>
      </c>
      <c r="I19" s="55"/>
    </row>
    <row r="20" spans="1:9" ht="14.25" customHeight="1" x14ac:dyDescent="0.25">
      <c r="A20" s="6" t="s">
        <v>25</v>
      </c>
      <c r="B20" s="22">
        <v>538</v>
      </c>
      <c r="C20" s="5">
        <f>'[1]návrh '!$BA$21</f>
        <v>64043</v>
      </c>
      <c r="D20" s="5">
        <f>'[2]návrh '!$BB$21</f>
        <v>5617</v>
      </c>
      <c r="E20" s="7">
        <f t="shared" si="0"/>
        <v>69660</v>
      </c>
      <c r="F20" s="60">
        <v>31490</v>
      </c>
      <c r="G20" s="66">
        <f>'[2]návrh '!$AV$21</f>
        <v>191.82</v>
      </c>
      <c r="H20" s="71">
        <f>'[1]návrh '!$BD$21</f>
        <v>67781</v>
      </c>
      <c r="I20" s="55"/>
    </row>
    <row r="21" spans="1:9" hidden="1" x14ac:dyDescent="0.25">
      <c r="A21" s="6" t="e">
        <f>'[4]Roz2012 Náklady Výn Súčas12.4'!AD21</f>
        <v>#REF!</v>
      </c>
      <c r="B21" s="22" t="e">
        <f>'[4]Roz2012 Náklady Výn Súčas12.4'!H21</f>
        <v>#REF!</v>
      </c>
      <c r="C21" s="5"/>
      <c r="D21" s="5"/>
      <c r="E21" s="7">
        <f t="shared" si="0"/>
        <v>0</v>
      </c>
      <c r="F21" s="60">
        <f t="shared" ref="F21:F47" si="1">E21</f>
        <v>0</v>
      </c>
      <c r="G21" s="66"/>
      <c r="H21" s="72"/>
      <c r="I21" s="55"/>
    </row>
    <row r="22" spans="1:9" ht="0.75" hidden="1" customHeight="1" x14ac:dyDescent="0.25">
      <c r="A22" s="6" t="s">
        <v>26</v>
      </c>
      <c r="B22" s="22" t="e">
        <f>'[4]Roz2012 Náklady Výn Súčas12.4'!H22</f>
        <v>#REF!</v>
      </c>
      <c r="C22" s="5"/>
      <c r="D22" s="5"/>
      <c r="E22" s="7">
        <f t="shared" si="0"/>
        <v>0</v>
      </c>
      <c r="F22" s="60">
        <f t="shared" si="1"/>
        <v>0</v>
      </c>
      <c r="G22" s="66"/>
      <c r="H22" s="72"/>
      <c r="I22" s="55"/>
    </row>
    <row r="23" spans="1:9" hidden="1" x14ac:dyDescent="0.25">
      <c r="A23" s="6" t="e">
        <f>'[4]Roz2012 Náklady Výn Súčas12.4'!AD23</f>
        <v>#REF!</v>
      </c>
      <c r="B23" s="22" t="e">
        <f>'[4]Roz2012 Náklady Výn Súčas12.4'!H23</f>
        <v>#REF!</v>
      </c>
      <c r="C23" s="5"/>
      <c r="D23" s="5"/>
      <c r="E23" s="7">
        <f t="shared" si="0"/>
        <v>0</v>
      </c>
      <c r="F23" s="60">
        <f t="shared" si="1"/>
        <v>0</v>
      </c>
      <c r="G23" s="66"/>
      <c r="H23" s="72"/>
      <c r="I23" s="55"/>
    </row>
    <row r="24" spans="1:9" hidden="1" x14ac:dyDescent="0.25">
      <c r="A24" s="6" t="e">
        <f>'[4]Roz2012 Náklady Výn Súčas12.4'!AD24</f>
        <v>#REF!</v>
      </c>
      <c r="B24" s="22" t="e">
        <f>'[4]Roz2012 Náklady Výn Súčas12.4'!H24</f>
        <v>#REF!</v>
      </c>
      <c r="C24" s="5"/>
      <c r="D24" s="5"/>
      <c r="E24" s="7">
        <f t="shared" si="0"/>
        <v>0</v>
      </c>
      <c r="F24" s="60">
        <f t="shared" si="1"/>
        <v>0</v>
      </c>
      <c r="G24" s="66"/>
      <c r="H24" s="72"/>
      <c r="I24" s="55"/>
    </row>
    <row r="25" spans="1:9" hidden="1" x14ac:dyDescent="0.25">
      <c r="A25" s="6" t="s">
        <v>27</v>
      </c>
      <c r="B25" s="22">
        <v>545</v>
      </c>
      <c r="C25" s="5"/>
      <c r="D25" s="5"/>
      <c r="E25" s="7">
        <f t="shared" si="0"/>
        <v>0</v>
      </c>
      <c r="F25" s="60">
        <f t="shared" si="1"/>
        <v>0</v>
      </c>
      <c r="G25" s="66"/>
      <c r="H25" s="72"/>
      <c r="I25" s="55"/>
    </row>
    <row r="26" spans="1:9" hidden="1" x14ac:dyDescent="0.25">
      <c r="A26" s="6" t="e">
        <f>'[4]Roz2012 Náklady Výn Súčas12.4'!AD26</f>
        <v>#REF!</v>
      </c>
      <c r="B26" s="22" t="e">
        <f>'[4]Roz2012 Náklady Výn Súčas12.4'!H26</f>
        <v>#REF!</v>
      </c>
      <c r="C26" s="5"/>
      <c r="D26" s="5"/>
      <c r="E26" s="7">
        <f t="shared" si="0"/>
        <v>0</v>
      </c>
      <c r="F26" s="60">
        <f t="shared" si="1"/>
        <v>0</v>
      </c>
      <c r="G26" s="66"/>
      <c r="H26" s="72"/>
      <c r="I26" s="55"/>
    </row>
    <row r="27" spans="1:9" hidden="1" x14ac:dyDescent="0.25">
      <c r="A27" s="6" t="s">
        <v>46</v>
      </c>
      <c r="B27" s="22">
        <v>541</v>
      </c>
      <c r="C27" s="5"/>
      <c r="D27" s="5"/>
      <c r="E27" s="7">
        <f t="shared" si="0"/>
        <v>0</v>
      </c>
      <c r="F27" s="60"/>
      <c r="G27" s="66"/>
      <c r="H27" s="72"/>
      <c r="I27" s="55"/>
    </row>
    <row r="28" spans="1:9" ht="0.75" hidden="1" customHeight="1" x14ac:dyDescent="0.25">
      <c r="A28" s="6" t="s">
        <v>26</v>
      </c>
      <c r="B28" s="22">
        <v>542</v>
      </c>
      <c r="C28" s="5"/>
      <c r="D28" s="5"/>
      <c r="E28" s="7">
        <f t="shared" si="0"/>
        <v>0</v>
      </c>
      <c r="F28" s="60"/>
      <c r="G28" s="66"/>
      <c r="H28" s="72"/>
      <c r="I28" s="55"/>
    </row>
    <row r="29" spans="1:9" hidden="1" x14ac:dyDescent="0.25">
      <c r="A29" s="6" t="s">
        <v>47</v>
      </c>
      <c r="B29" s="22">
        <v>543</v>
      </c>
      <c r="C29" s="5"/>
      <c r="D29" s="5"/>
      <c r="E29" s="7">
        <f t="shared" si="0"/>
        <v>0</v>
      </c>
      <c r="F29" s="60"/>
      <c r="G29" s="66"/>
      <c r="H29" s="72"/>
      <c r="I29" s="55"/>
    </row>
    <row r="30" spans="1:9" ht="18" hidden="1" customHeight="1" x14ac:dyDescent="0.25">
      <c r="A30" s="6" t="s">
        <v>37</v>
      </c>
      <c r="B30" s="22">
        <v>544</v>
      </c>
      <c r="C30" s="5"/>
      <c r="D30" s="5"/>
      <c r="E30" s="7">
        <f t="shared" si="0"/>
        <v>0</v>
      </c>
      <c r="F30" s="60"/>
      <c r="G30" s="66">
        <f>'[2]návrh '!$AV$25</f>
        <v>0</v>
      </c>
      <c r="H30" s="72"/>
      <c r="I30" s="55"/>
    </row>
    <row r="31" spans="1:9" hidden="1" x14ac:dyDescent="0.25">
      <c r="A31" s="6" t="s">
        <v>27</v>
      </c>
      <c r="B31" s="22">
        <v>545</v>
      </c>
      <c r="C31" s="5"/>
      <c r="D31" s="5"/>
      <c r="E31" s="7">
        <f t="shared" si="0"/>
        <v>0</v>
      </c>
      <c r="F31" s="60"/>
      <c r="G31" s="66"/>
      <c r="H31" s="72"/>
      <c r="I31" s="55"/>
    </row>
    <row r="32" spans="1:9" hidden="1" x14ac:dyDescent="0.25">
      <c r="A32" s="6" t="s">
        <v>55</v>
      </c>
      <c r="B32" s="22">
        <v>546</v>
      </c>
      <c r="C32" s="5"/>
      <c r="D32" s="5"/>
      <c r="E32" s="7">
        <f t="shared" si="0"/>
        <v>0</v>
      </c>
      <c r="F32" s="60"/>
      <c r="G32" s="66"/>
      <c r="H32" s="72"/>
      <c r="I32" s="55"/>
    </row>
    <row r="33" spans="1:9" x14ac:dyDescent="0.25">
      <c r="A33" s="6" t="s">
        <v>28</v>
      </c>
      <c r="B33" s="22">
        <v>547</v>
      </c>
      <c r="C33" s="5">
        <f>'[2]návrh '!$BA$28</f>
        <v>17463</v>
      </c>
      <c r="D33" s="5">
        <f>'[2]návrh '!$BB$28</f>
        <v>2671</v>
      </c>
      <c r="E33" s="7">
        <f t="shared" si="0"/>
        <v>20134</v>
      </c>
      <c r="F33" s="60">
        <v>12000</v>
      </c>
      <c r="G33" s="66">
        <f>'[2]návrh '!$AV$28</f>
        <v>0</v>
      </c>
      <c r="H33" s="71">
        <f>'[1]návrh '!$BD$28</f>
        <v>35721</v>
      </c>
      <c r="I33" s="55"/>
    </row>
    <row r="34" spans="1:9" hidden="1" x14ac:dyDescent="0.25">
      <c r="A34" s="6" t="e">
        <f>'[4]Roz2012 Náklady Výn Súčas12.4'!AD28</f>
        <v>#REF!</v>
      </c>
      <c r="B34" s="22" t="e">
        <f>'[4]Roz2012 Náklady Výn Súčas12.4'!H28</f>
        <v>#REF!</v>
      </c>
      <c r="C34" s="5"/>
      <c r="D34" s="5"/>
      <c r="E34" s="7">
        <f t="shared" si="0"/>
        <v>0</v>
      </c>
      <c r="F34" s="60">
        <f t="shared" si="1"/>
        <v>0</v>
      </c>
      <c r="G34" s="66"/>
      <c r="H34" s="72"/>
      <c r="I34" s="55"/>
    </row>
    <row r="35" spans="1:9" ht="0.75" customHeight="1" x14ac:dyDescent="0.25">
      <c r="A35" s="6" t="s">
        <v>48</v>
      </c>
      <c r="B35" s="22">
        <v>548</v>
      </c>
      <c r="C35" s="5"/>
      <c r="D35" s="5"/>
      <c r="E35" s="7">
        <f t="shared" si="0"/>
        <v>0</v>
      </c>
      <c r="F35" s="60"/>
      <c r="G35" s="66">
        <f>'[2]návrh '!$AV$30</f>
        <v>70527.989999999991</v>
      </c>
      <c r="H35" s="72"/>
      <c r="I35" s="55"/>
    </row>
    <row r="36" spans="1:9" x14ac:dyDescent="0.25">
      <c r="A36" s="6" t="s">
        <v>29</v>
      </c>
      <c r="B36" s="22">
        <v>549</v>
      </c>
      <c r="C36" s="5">
        <f>'[1]návrh '!$BA$30</f>
        <v>5913268</v>
      </c>
      <c r="D36" s="5">
        <f>'[2]návrh '!$BB$30</f>
        <v>312453</v>
      </c>
      <c r="E36" s="7">
        <f t="shared" si="0"/>
        <v>6225721</v>
      </c>
      <c r="F36" s="60">
        <v>7249895</v>
      </c>
      <c r="G36" s="66">
        <f>'[5]Náklady a výnosy 2016'!$BD$29</f>
        <v>6739075.8600000013</v>
      </c>
      <c r="H36" s="71">
        <f>'[1]návrh '!$BD$30</f>
        <v>6261430</v>
      </c>
      <c r="I36" s="55"/>
    </row>
    <row r="37" spans="1:9" ht="22.5" customHeight="1" x14ac:dyDescent="0.25">
      <c r="A37" s="15" t="s">
        <v>30</v>
      </c>
      <c r="B37" s="22">
        <v>551</v>
      </c>
      <c r="C37" s="62">
        <f>'[1]návrh '!$BA$31</f>
        <v>16420493</v>
      </c>
      <c r="D37" s="62">
        <f>'[2]návrh '!$BB$31</f>
        <v>21924</v>
      </c>
      <c r="E37" s="63">
        <f t="shared" si="0"/>
        <v>16442417</v>
      </c>
      <c r="F37" s="64">
        <v>9926659</v>
      </c>
      <c r="G37" s="67">
        <f>'[2]návrh '!$AV$31</f>
        <v>128536.41</v>
      </c>
      <c r="H37" s="73">
        <f>'[1]návrh '!$BD$31</f>
        <v>17670779</v>
      </c>
      <c r="I37" s="55"/>
    </row>
    <row r="38" spans="1:9" ht="24" hidden="1" customHeight="1" x14ac:dyDescent="0.25">
      <c r="A38" s="15" t="e">
        <f>'[4]Roz2012 Náklady Výn Súčas12.4'!AD31</f>
        <v>#REF!</v>
      </c>
      <c r="B38" s="22" t="e">
        <f>'[4]Roz2012 Náklady Výn Súčas12.4'!H31</f>
        <v>#REF!</v>
      </c>
      <c r="C38" s="62"/>
      <c r="D38" s="62"/>
      <c r="E38" s="63">
        <f t="shared" si="0"/>
        <v>0</v>
      </c>
      <c r="F38" s="64">
        <f t="shared" si="1"/>
        <v>0</v>
      </c>
      <c r="G38" s="67"/>
      <c r="H38" s="74"/>
      <c r="I38" s="55"/>
    </row>
    <row r="39" spans="1:9" hidden="1" x14ac:dyDescent="0.25">
      <c r="A39" s="6" t="e">
        <f>'[4]Roz2012 Náklady Výn Súčas12.4'!AD32</f>
        <v>#REF!</v>
      </c>
      <c r="B39" s="22" t="e">
        <f>'[4]Roz2012 Náklady Výn Súčas12.4'!H32</f>
        <v>#REF!</v>
      </c>
      <c r="C39" s="62"/>
      <c r="D39" s="62"/>
      <c r="E39" s="63">
        <f t="shared" si="0"/>
        <v>0</v>
      </c>
      <c r="F39" s="64">
        <f t="shared" si="1"/>
        <v>0</v>
      </c>
      <c r="G39" s="67"/>
      <c r="H39" s="74"/>
      <c r="I39" s="55"/>
    </row>
    <row r="40" spans="1:9" hidden="1" x14ac:dyDescent="0.25">
      <c r="A40" s="6" t="e">
        <f>'[4]Roz2012 Náklady Výn Súčas12.4'!AD33</f>
        <v>#REF!</v>
      </c>
      <c r="B40" s="22" t="e">
        <f>'[4]Roz2012 Náklady Výn Súčas12.4'!H33</f>
        <v>#REF!</v>
      </c>
      <c r="C40" s="62"/>
      <c r="D40" s="62"/>
      <c r="E40" s="63">
        <f t="shared" si="0"/>
        <v>0</v>
      </c>
      <c r="F40" s="64">
        <f t="shared" si="1"/>
        <v>0</v>
      </c>
      <c r="G40" s="67"/>
      <c r="H40" s="74"/>
      <c r="I40" s="55"/>
    </row>
    <row r="41" spans="1:9" hidden="1" x14ac:dyDescent="0.25">
      <c r="A41" s="6" t="e">
        <f>'[4]Roz2012 Náklady Výn Súčas12.4'!AD34</f>
        <v>#REF!</v>
      </c>
      <c r="B41" s="22" t="e">
        <f>'[4]Roz2012 Náklady Výn Súčas12.4'!H34</f>
        <v>#REF!</v>
      </c>
      <c r="C41" s="62"/>
      <c r="D41" s="62"/>
      <c r="E41" s="63">
        <f t="shared" si="0"/>
        <v>0</v>
      </c>
      <c r="F41" s="64">
        <f t="shared" si="1"/>
        <v>0</v>
      </c>
      <c r="G41" s="67"/>
      <c r="H41" s="74"/>
      <c r="I41" s="55"/>
    </row>
    <row r="42" spans="1:9" hidden="1" x14ac:dyDescent="0.25">
      <c r="A42" s="6" t="s">
        <v>49</v>
      </c>
      <c r="B42" s="22">
        <v>552</v>
      </c>
      <c r="C42" s="62"/>
      <c r="D42" s="62"/>
      <c r="E42" s="63">
        <f t="shared" si="0"/>
        <v>0</v>
      </c>
      <c r="F42" s="64"/>
      <c r="G42" s="67"/>
      <c r="H42" s="74"/>
      <c r="I42" s="55"/>
    </row>
    <row r="43" spans="1:9" ht="14.25" customHeight="1" x14ac:dyDescent="0.25">
      <c r="A43" s="6" t="s">
        <v>31</v>
      </c>
      <c r="B43" s="22">
        <v>556</v>
      </c>
      <c r="C43" s="62">
        <f>'[2]návrh '!$BA$36</f>
        <v>3618844</v>
      </c>
      <c r="D43" s="62">
        <f>'[3]Náklady a výnosy 2016'!$BB$35</f>
        <v>0</v>
      </c>
      <c r="E43" s="63">
        <f t="shared" si="0"/>
        <v>3618844</v>
      </c>
      <c r="F43" s="64">
        <v>2570759</v>
      </c>
      <c r="G43" s="67">
        <f>'[2]návrh '!$AV$36</f>
        <v>0</v>
      </c>
      <c r="H43" s="73">
        <f>'[1]návrh '!$BD$36</f>
        <v>4207033.3</v>
      </c>
      <c r="I43" s="55"/>
    </row>
    <row r="44" spans="1:9" hidden="1" x14ac:dyDescent="0.25">
      <c r="A44" s="6" t="e">
        <f>'[4]Roz2012 Náklady Výn Súčas12.4'!AD36</f>
        <v>#REF!</v>
      </c>
      <c r="B44" s="22" t="e">
        <f>'[4]Roz2012 Náklady Výn Súčas12.4'!H36</f>
        <v>#REF!</v>
      </c>
      <c r="C44" s="5"/>
      <c r="D44" s="5"/>
      <c r="E44" s="7">
        <f t="shared" si="0"/>
        <v>0</v>
      </c>
      <c r="F44" s="60">
        <f t="shared" si="1"/>
        <v>0</v>
      </c>
      <c r="G44" s="66"/>
      <c r="H44" s="72"/>
      <c r="I44" s="55"/>
    </row>
    <row r="45" spans="1:9" ht="0.75" hidden="1" customHeight="1" x14ac:dyDescent="0.25">
      <c r="A45" s="6" t="e">
        <f>'[4]Roz2012 Náklady Výn Súčas12.4'!AD37</f>
        <v>#REF!</v>
      </c>
      <c r="B45" s="22" t="e">
        <f>'[4]Roz2012 Náklady Výn Súčas12.4'!H37</f>
        <v>#REF!</v>
      </c>
      <c r="C45" s="5"/>
      <c r="D45" s="5"/>
      <c r="E45" s="7">
        <f t="shared" si="0"/>
        <v>0</v>
      </c>
      <c r="F45" s="60">
        <v>152182</v>
      </c>
      <c r="G45" s="66"/>
      <c r="H45" s="72"/>
      <c r="I45" s="55"/>
    </row>
    <row r="46" spans="1:9" hidden="1" x14ac:dyDescent="0.25">
      <c r="A46" s="6" t="s">
        <v>50</v>
      </c>
      <c r="B46" s="22">
        <v>558</v>
      </c>
      <c r="C46" s="5"/>
      <c r="D46" s="5"/>
      <c r="E46" s="7">
        <f t="shared" si="0"/>
        <v>0</v>
      </c>
      <c r="F46" s="60"/>
      <c r="G46" s="66"/>
      <c r="H46" s="72"/>
      <c r="I46" s="55"/>
    </row>
    <row r="47" spans="1:9" ht="0.75" customHeight="1" x14ac:dyDescent="0.25">
      <c r="A47" s="6" t="e">
        <f>'[4]Roz2012 Náklady Výn Súčas12.4'!AD39</f>
        <v>#REF!</v>
      </c>
      <c r="B47" s="22" t="e">
        <f>'[4]Roz2012 Náklady Výn Súčas12.4'!H39</f>
        <v>#REF!</v>
      </c>
      <c r="C47" s="5"/>
      <c r="D47" s="5"/>
      <c r="E47" s="7">
        <f t="shared" si="0"/>
        <v>0</v>
      </c>
      <c r="F47" s="60">
        <f t="shared" si="1"/>
        <v>0</v>
      </c>
      <c r="G47" s="66"/>
      <c r="H47" s="72"/>
      <c r="I47" s="55"/>
    </row>
    <row r="48" spans="1:9" hidden="1" x14ac:dyDescent="0.25">
      <c r="A48" s="1" t="s">
        <v>54</v>
      </c>
      <c r="B48" s="17">
        <v>561</v>
      </c>
      <c r="E48" s="7">
        <f t="shared" si="0"/>
        <v>0</v>
      </c>
      <c r="G48" s="66"/>
      <c r="H48" s="72"/>
      <c r="I48" s="55"/>
    </row>
    <row r="49" spans="1:9" ht="15.75" thickBot="1" x14ac:dyDescent="0.3">
      <c r="A49" s="6" t="s">
        <v>32</v>
      </c>
      <c r="B49" s="22">
        <v>562</v>
      </c>
      <c r="C49" s="5">
        <f>'[2]návrh '!$BA$40</f>
        <v>552025</v>
      </c>
      <c r="D49" s="5">
        <f>'[2]návrh '!$BB$40</f>
        <v>400</v>
      </c>
      <c r="E49" s="7">
        <f t="shared" si="0"/>
        <v>552425</v>
      </c>
      <c r="F49" s="60">
        <v>152182</v>
      </c>
      <c r="G49" s="66">
        <f>'[2]návrh '!$AV$40</f>
        <v>0</v>
      </c>
      <c r="H49" s="71">
        <f>'[1]návrh '!$BD$40</f>
        <v>815932</v>
      </c>
      <c r="I49" s="55"/>
    </row>
    <row r="50" spans="1:9" ht="15.75" hidden="1" thickBot="1" x14ac:dyDescent="0.3">
      <c r="A50" s="6" t="e">
        <f>'[4]Roz2012 Náklady Výn Súčas12.4'!AD41</f>
        <v>#REF!</v>
      </c>
      <c r="B50" s="22" t="e">
        <f>'[4]Roz2012 Náklady Výn Súčas12.4'!H41</f>
        <v>#REF!</v>
      </c>
      <c r="C50" s="5">
        <f>SUM(C6:C49)</f>
        <v>96816067.412499994</v>
      </c>
      <c r="D50" s="5"/>
      <c r="E50" s="7"/>
      <c r="F50" s="60" t="e">
        <f>'[4]Skut NV 2011 súčasti STU korig '!AZ38</f>
        <v>#REF!</v>
      </c>
      <c r="G50" s="66">
        <f>SUM(G6:G49)</f>
        <v>14125618.600000003</v>
      </c>
      <c r="H50" s="72"/>
      <c r="I50" s="55"/>
    </row>
    <row r="51" spans="1:9" ht="15.75" hidden="1" thickBot="1" x14ac:dyDescent="0.3">
      <c r="A51" s="6" t="e">
        <f>'[4]Roz2012 Náklady Výn Súčas12.4'!AD42</f>
        <v>#REF!</v>
      </c>
      <c r="B51" s="22" t="e">
        <f>'[4]Roz2012 Náklady Výn Súčas12.4'!H42</f>
        <v>#REF!</v>
      </c>
      <c r="C51" s="5"/>
      <c r="D51" s="5"/>
      <c r="E51" s="7"/>
      <c r="F51" s="60" t="e">
        <f>'[4]Skut NV 2011 súčasti STU korig '!AZ39</f>
        <v>#REF!</v>
      </c>
      <c r="G51" s="66">
        <f>COUNT(G6:G50)</f>
        <v>23</v>
      </c>
      <c r="H51" s="72"/>
      <c r="I51" s="55"/>
    </row>
    <row r="52" spans="1:9" ht="15.75" hidden="1" thickBot="1" x14ac:dyDescent="0.3">
      <c r="A52" s="6" t="e">
        <f>'[4]Roz2012 Náklady Výn Súčas12.4'!AD43</f>
        <v>#REF!</v>
      </c>
      <c r="B52" s="22" t="e">
        <f>'[4]Roz2012 Náklady Výn Súčas12.4'!H43</f>
        <v>#REF!</v>
      </c>
      <c r="C52" s="5"/>
      <c r="D52" s="5"/>
      <c r="E52" s="7"/>
      <c r="F52" s="60" t="e">
        <f>'[4]Skut NV 2011 súčasti STU korig '!AZ40</f>
        <v>#REF!</v>
      </c>
      <c r="G52" s="66"/>
      <c r="H52" s="72"/>
      <c r="I52" s="55"/>
    </row>
    <row r="53" spans="1:9" ht="15.75" hidden="1" thickBot="1" x14ac:dyDescent="0.3">
      <c r="A53" s="35" t="e">
        <f>'[4]Roz2012 Náklady Výn Súčas12.4'!AD44</f>
        <v>#REF!</v>
      </c>
      <c r="B53" s="36" t="e">
        <f>'[4]Roz2012 Náklady Výn Súčas12.4'!H44</f>
        <v>#REF!</v>
      </c>
      <c r="C53" s="37"/>
      <c r="D53" s="37"/>
      <c r="E53" s="7"/>
      <c r="F53" s="60" t="e">
        <f>'[4]Skut NV 2011 súčasti STU korig '!AZ41</f>
        <v>#REF!</v>
      </c>
      <c r="G53" s="66"/>
      <c r="H53" s="72"/>
      <c r="I53" s="55"/>
    </row>
    <row r="54" spans="1:9" s="16" customFormat="1" ht="22.15" customHeight="1" thickBot="1" x14ac:dyDescent="0.3">
      <c r="A54" s="43" t="s">
        <v>5</v>
      </c>
      <c r="B54" s="44"/>
      <c r="C54" s="45">
        <f>C6+C7+C8+C9+C10+C11+C12+C13+C14+C15+C16+C17+C19+C20+C33+C36+C37+C43+C49</f>
        <v>96816067.412499994</v>
      </c>
      <c r="D54" s="45">
        <f>D6+D7+D8+D9+D10+D11+D12+D13+D14+D15+D16+D17+D18+D19+D20+D33+D36+D37+D49</f>
        <v>6867860</v>
      </c>
      <c r="E54" s="45">
        <f>E6+E7+E8+E9+E10+E11+E12+E13+E14+E15+E16+E17+E18+E19+E20+E33+E36+E37+E43+E49</f>
        <v>103683927.41249999</v>
      </c>
      <c r="F54" s="61">
        <f>SUM(F6:F49)</f>
        <v>93961577</v>
      </c>
      <c r="G54" s="68">
        <f>G6+G7+G8+G9+G10+G11+G12+G13+G14+G15+G16+G17+G18+G19+G20+G33+G36+G37+G43+G49</f>
        <v>14055090.610000003</v>
      </c>
      <c r="H54" s="75">
        <f>'[1]návrh '!$BD$46</f>
        <v>101432799.02</v>
      </c>
      <c r="I54" s="55"/>
    </row>
    <row r="55" spans="1:9" ht="15.75" thickBot="1" x14ac:dyDescent="0.3">
      <c r="A55" s="9"/>
      <c r="B55" s="23"/>
      <c r="C55" s="10">
        <f>'[1]návrh '!$BA$46</f>
        <v>96816067.412499994</v>
      </c>
      <c r="D55" s="10">
        <f>'[2]návrh '!$BB$46</f>
        <v>6867860</v>
      </c>
      <c r="E55" s="10">
        <f>C54+D54</f>
        <v>103683927.41249999</v>
      </c>
      <c r="F55" s="49"/>
      <c r="G55" s="49"/>
    </row>
    <row r="56" spans="1:9" ht="14.45" customHeight="1" x14ac:dyDescent="0.25">
      <c r="A56" s="33" t="s">
        <v>6</v>
      </c>
      <c r="B56" s="85" t="s">
        <v>1</v>
      </c>
      <c r="C56" s="83" t="s">
        <v>7</v>
      </c>
      <c r="D56" s="84"/>
      <c r="E56" s="19" t="s">
        <v>2</v>
      </c>
      <c r="F56" s="50" t="s">
        <v>44</v>
      </c>
      <c r="G56" s="79" t="s">
        <v>58</v>
      </c>
      <c r="H56" s="69"/>
    </row>
    <row r="57" spans="1:9" ht="22.5" customHeight="1" x14ac:dyDescent="0.25">
      <c r="A57" s="34"/>
      <c r="B57" s="86"/>
      <c r="C57" s="24" t="s">
        <v>3</v>
      </c>
      <c r="D57" s="25" t="s">
        <v>45</v>
      </c>
      <c r="E57" s="21"/>
      <c r="F57" s="51" t="s">
        <v>4</v>
      </c>
      <c r="G57" s="78"/>
      <c r="H57" s="72"/>
    </row>
    <row r="58" spans="1:9" x14ac:dyDescent="0.25">
      <c r="A58" s="12" t="s">
        <v>33</v>
      </c>
      <c r="B58" s="27">
        <v>601</v>
      </c>
      <c r="C58" s="5">
        <f>'[2]návrh '!$AS$62</f>
        <v>0</v>
      </c>
      <c r="D58" s="5">
        <f>'[2]návrh '!$BB$62</f>
        <v>401250</v>
      </c>
      <c r="E58" s="7">
        <f>C58+D58</f>
        <v>401250</v>
      </c>
      <c r="F58" s="52"/>
      <c r="G58" s="66">
        <f>'[2]návrh '!$AV$62</f>
        <v>0</v>
      </c>
      <c r="H58" s="71">
        <f>'[1]návrh '!$BD$62</f>
        <v>400175</v>
      </c>
      <c r="I58" s="55"/>
    </row>
    <row r="59" spans="1:9" x14ac:dyDescent="0.25">
      <c r="A59" s="12" t="s">
        <v>34</v>
      </c>
      <c r="B59" s="27">
        <v>602</v>
      </c>
      <c r="C59" s="5">
        <f>'[2]návrh '!$BA$63</f>
        <v>4843620</v>
      </c>
      <c r="D59" s="5">
        <f>'[2]návrh '!$BB$63</f>
        <v>5207362</v>
      </c>
      <c r="E59" s="7">
        <f t="shared" ref="E59:E99" si="2">C59+D59</f>
        <v>10050982</v>
      </c>
      <c r="F59" s="52"/>
      <c r="G59" s="66">
        <f>'[2]návrh '!$AV$63</f>
        <v>4972098.83</v>
      </c>
      <c r="H59" s="71">
        <f>'[1]návrh '!$BD$63</f>
        <v>10168017</v>
      </c>
      <c r="I59" s="55"/>
    </row>
    <row r="60" spans="1:9" x14ac:dyDescent="0.25">
      <c r="A60" s="12" t="s">
        <v>35</v>
      </c>
      <c r="B60" s="27">
        <v>604</v>
      </c>
      <c r="C60" s="5">
        <f>'[3]Náklady a výnosy 2016'!$BA$55</f>
        <v>0</v>
      </c>
      <c r="D60" s="5">
        <f>'[2]návrh '!$BB$64</f>
        <v>92300</v>
      </c>
      <c r="E60" s="7">
        <f t="shared" si="2"/>
        <v>92300</v>
      </c>
      <c r="F60" s="52"/>
      <c r="G60" s="66">
        <f>'[2]návrh '!$AV$64</f>
        <v>1836.71</v>
      </c>
      <c r="H60" s="71">
        <f>'[1]návrh '!$BD$64</f>
        <v>109305</v>
      </c>
      <c r="I60" s="55"/>
    </row>
    <row r="61" spans="1:9" hidden="1" x14ac:dyDescent="0.25">
      <c r="A61" s="12" t="e">
        <f>'[4]Roz2012 Náklady Výn Súčas12.4'!I58</f>
        <v>#REF!</v>
      </c>
      <c r="B61" s="27" t="e">
        <f>'[4]Roz2012 Náklady Výn Súčas12.4'!H58</f>
        <v>#REF!</v>
      </c>
      <c r="C61" s="5"/>
      <c r="D61" s="5"/>
      <c r="E61" s="7">
        <f t="shared" si="2"/>
        <v>0</v>
      </c>
      <c r="F61" s="52"/>
      <c r="G61" s="66"/>
      <c r="H61" s="72"/>
      <c r="I61" s="55"/>
    </row>
    <row r="62" spans="1:9" hidden="1" x14ac:dyDescent="0.25">
      <c r="A62" s="12" t="e">
        <f>'[4]Roz2012 Náklady Výn Súčas12.4'!I59</f>
        <v>#REF!</v>
      </c>
      <c r="B62" s="27" t="e">
        <f>'[4]Roz2012 Náklady Výn Súčas12.4'!H59</f>
        <v>#REF!</v>
      </c>
      <c r="C62" s="5"/>
      <c r="D62" s="5"/>
      <c r="E62" s="7">
        <f t="shared" si="2"/>
        <v>0</v>
      </c>
      <c r="F62" s="52"/>
      <c r="G62" s="66"/>
      <c r="H62" s="72"/>
      <c r="I62" s="55"/>
    </row>
    <row r="63" spans="1:9" ht="15.75" hidden="1" customHeight="1" x14ac:dyDescent="0.25">
      <c r="A63" s="12" t="s">
        <v>36</v>
      </c>
      <c r="B63" s="27">
        <v>613</v>
      </c>
      <c r="C63" s="5"/>
      <c r="D63" s="5"/>
      <c r="E63" s="7">
        <f t="shared" si="2"/>
        <v>0</v>
      </c>
      <c r="F63" s="52"/>
      <c r="G63" s="66"/>
      <c r="H63" s="72"/>
      <c r="I63" s="55"/>
    </row>
    <row r="64" spans="1:9" hidden="1" x14ac:dyDescent="0.25">
      <c r="A64" s="12" t="e">
        <f>'[4]Roz2012 Náklady Výn Súčas12.4'!I61</f>
        <v>#REF!</v>
      </c>
      <c r="B64" s="27" t="e">
        <f>'[4]Roz2012 Náklady Výn Súčas12.4'!H61</f>
        <v>#REF!</v>
      </c>
      <c r="C64" s="5"/>
      <c r="D64" s="5"/>
      <c r="E64" s="7">
        <f t="shared" si="2"/>
        <v>0</v>
      </c>
      <c r="F64" s="52"/>
      <c r="G64" s="66"/>
      <c r="H64" s="72"/>
      <c r="I64" s="55"/>
    </row>
    <row r="65" spans="1:9" hidden="1" x14ac:dyDescent="0.25">
      <c r="A65" s="12" t="e">
        <f>'[4]Roz2012 Náklady Výn Súčas12.4'!I62</f>
        <v>#REF!</v>
      </c>
      <c r="B65" s="27" t="e">
        <f>'[4]Roz2012 Náklady Výn Súčas12.4'!H62</f>
        <v>#REF!</v>
      </c>
      <c r="C65" s="5"/>
      <c r="D65" s="5"/>
      <c r="E65" s="7">
        <f t="shared" si="2"/>
        <v>0</v>
      </c>
      <c r="F65" s="52"/>
      <c r="G65" s="66"/>
      <c r="H65" s="72"/>
      <c r="I65" s="55"/>
    </row>
    <row r="66" spans="1:9" hidden="1" x14ac:dyDescent="0.25">
      <c r="A66" s="12" t="e">
        <f>'[4]Roz2012 Náklady Výn Súčas12.4'!I63</f>
        <v>#REF!</v>
      </c>
      <c r="B66" s="27" t="e">
        <f>'[4]Roz2012 Náklady Výn Súčas12.4'!H63</f>
        <v>#REF!</v>
      </c>
      <c r="C66" s="5"/>
      <c r="D66" s="5"/>
      <c r="E66" s="7">
        <f t="shared" si="2"/>
        <v>0</v>
      </c>
      <c r="F66" s="52"/>
      <c r="G66" s="66"/>
      <c r="H66" s="72"/>
      <c r="I66" s="55"/>
    </row>
    <row r="67" spans="1:9" hidden="1" x14ac:dyDescent="0.25">
      <c r="A67" s="12" t="e">
        <f>'[4]Roz2012 Náklady Výn Súčas12.4'!I64</f>
        <v>#REF!</v>
      </c>
      <c r="B67" s="27" t="e">
        <f>'[4]Roz2012 Náklady Výn Súčas12.4'!H64</f>
        <v>#REF!</v>
      </c>
      <c r="C67" s="5"/>
      <c r="D67" s="5"/>
      <c r="E67" s="7">
        <f t="shared" si="2"/>
        <v>0</v>
      </c>
      <c r="F67" s="52"/>
      <c r="G67" s="66"/>
      <c r="H67" s="72"/>
      <c r="I67" s="55"/>
    </row>
    <row r="68" spans="1:9" ht="0.75" hidden="1" customHeight="1" x14ac:dyDescent="0.25">
      <c r="A68" s="12" t="e">
        <f>'[4]Roz2012 Náklady Výn Súčas12.4'!I65</f>
        <v>#REF!</v>
      </c>
      <c r="B68" s="27" t="e">
        <f>'[4]Roz2012 Náklady Výn Súčas12.4'!H65</f>
        <v>#REF!</v>
      </c>
      <c r="C68" s="5"/>
      <c r="D68" s="5"/>
      <c r="E68" s="7">
        <f t="shared" si="2"/>
        <v>0</v>
      </c>
      <c r="F68" s="52"/>
      <c r="G68" s="66"/>
      <c r="H68" s="72"/>
      <c r="I68" s="55"/>
    </row>
    <row r="69" spans="1:9" hidden="1" x14ac:dyDescent="0.25">
      <c r="A69" s="12" t="e">
        <f>'[4]Roz2012 Náklady Výn Súčas12.4'!I66</f>
        <v>#REF!</v>
      </c>
      <c r="B69" s="27" t="e">
        <f>'[4]Roz2012 Náklady Výn Súčas12.4'!H66</f>
        <v>#REF!</v>
      </c>
      <c r="C69" s="5"/>
      <c r="D69" s="5"/>
      <c r="E69" s="7">
        <f t="shared" si="2"/>
        <v>0</v>
      </c>
      <c r="F69" s="52"/>
      <c r="G69" s="66"/>
      <c r="H69" s="72"/>
      <c r="I69" s="55"/>
    </row>
    <row r="70" spans="1:9" hidden="1" x14ac:dyDescent="0.25">
      <c r="A70" s="12" t="e">
        <f>'[4]Roz2012 Náklady Výn Súčas12.4'!I67</f>
        <v>#REF!</v>
      </c>
      <c r="B70" s="27" t="e">
        <f>'[4]Roz2012 Náklady Výn Súčas12.4'!H67</f>
        <v>#REF!</v>
      </c>
      <c r="C70" s="5"/>
      <c r="D70" s="5"/>
      <c r="E70" s="7">
        <f t="shared" si="2"/>
        <v>0</v>
      </c>
      <c r="F70" s="52"/>
      <c r="G70" s="66"/>
      <c r="H70" s="72"/>
      <c r="I70" s="55"/>
    </row>
    <row r="71" spans="1:9" hidden="1" x14ac:dyDescent="0.25">
      <c r="A71" s="12" t="e">
        <f>'[4]Roz2012 Náklady Výn Súčas12.4'!I68</f>
        <v>#REF!</v>
      </c>
      <c r="B71" s="27" t="e">
        <f>'[4]Roz2012 Náklady Výn Súčas12.4'!H68</f>
        <v>#REF!</v>
      </c>
      <c r="C71" s="5"/>
      <c r="D71" s="5"/>
      <c r="E71" s="7">
        <f t="shared" si="2"/>
        <v>0</v>
      </c>
      <c r="F71" s="52"/>
      <c r="G71" s="66"/>
      <c r="H71" s="72"/>
      <c r="I71" s="55"/>
    </row>
    <row r="72" spans="1:9" ht="13.5" hidden="1" customHeight="1" x14ac:dyDescent="0.25">
      <c r="A72" s="12" t="s">
        <v>56</v>
      </c>
      <c r="B72" s="27"/>
      <c r="C72" s="5"/>
      <c r="D72" s="5"/>
      <c r="E72" s="7">
        <f t="shared" si="2"/>
        <v>0</v>
      </c>
      <c r="F72" s="52"/>
      <c r="G72" s="66"/>
      <c r="H72" s="72"/>
      <c r="I72" s="55"/>
    </row>
    <row r="73" spans="1:9" ht="12.75" hidden="1" customHeight="1" x14ac:dyDescent="0.25">
      <c r="A73" s="12" t="s">
        <v>46</v>
      </c>
      <c r="B73" s="27">
        <v>641</v>
      </c>
      <c r="C73" s="5"/>
      <c r="D73" s="5">
        <v>0</v>
      </c>
      <c r="E73" s="7">
        <f t="shared" si="2"/>
        <v>0</v>
      </c>
      <c r="F73" s="52"/>
      <c r="G73" s="66">
        <f>'[5]Náklady a výnosy 2016'!$BD$64</f>
        <v>154501.65000000002</v>
      </c>
      <c r="H73" s="72"/>
      <c r="I73" s="55"/>
    </row>
    <row r="74" spans="1:9" ht="14.25" hidden="1" customHeight="1" x14ac:dyDescent="0.25">
      <c r="A74" s="12" t="s">
        <v>26</v>
      </c>
      <c r="B74" s="27">
        <v>642</v>
      </c>
      <c r="C74" s="5"/>
      <c r="D74" s="5"/>
      <c r="E74" s="7">
        <f t="shared" si="2"/>
        <v>0</v>
      </c>
      <c r="F74" s="52"/>
      <c r="G74" s="66">
        <f>'[5]Náklady a výnosy 2016'!$BD$65</f>
        <v>7145</v>
      </c>
      <c r="H74" s="72"/>
      <c r="I74" s="55"/>
    </row>
    <row r="75" spans="1:9" hidden="1" x14ac:dyDescent="0.25">
      <c r="A75" s="12" t="s">
        <v>37</v>
      </c>
      <c r="B75" s="27">
        <v>644</v>
      </c>
      <c r="C75" s="5"/>
      <c r="D75" s="5"/>
      <c r="E75" s="7">
        <f t="shared" si="2"/>
        <v>0</v>
      </c>
      <c r="F75" s="52"/>
      <c r="G75" s="66">
        <f>'[5]Náklady a výnosy 2016'!$BD$67</f>
        <v>1308.26</v>
      </c>
      <c r="H75" s="71"/>
      <c r="I75" s="55"/>
    </row>
    <row r="76" spans="1:9" ht="12.75" hidden="1" customHeight="1" x14ac:dyDescent="0.25">
      <c r="A76" s="12" t="e">
        <f>'[4]Roz2012 Náklady Výn Súčas12.4'!I70</f>
        <v>#REF!</v>
      </c>
      <c r="B76" s="27" t="e">
        <f>'[4]Roz2012 Náklady Výn Súčas12.4'!H70</f>
        <v>#REF!</v>
      </c>
      <c r="C76" s="5"/>
      <c r="D76" s="5"/>
      <c r="E76" s="7">
        <f t="shared" si="2"/>
        <v>0</v>
      </c>
      <c r="F76" s="52"/>
      <c r="G76" s="66"/>
      <c r="H76" s="72"/>
      <c r="I76" s="55"/>
    </row>
    <row r="77" spans="1:9" hidden="1" x14ac:dyDescent="0.25">
      <c r="A77" s="12" t="e">
        <f>'[4]Roz2012 Náklady Výn Súčas12.4'!I71</f>
        <v>#REF!</v>
      </c>
      <c r="B77" s="27" t="e">
        <f>'[4]Roz2012 Náklady Výn Súčas12.4'!H71</f>
        <v>#REF!</v>
      </c>
      <c r="C77" s="5"/>
      <c r="D77" s="5"/>
      <c r="E77" s="7">
        <f t="shared" si="2"/>
        <v>0</v>
      </c>
      <c r="F77" s="52"/>
      <c r="G77" s="66"/>
      <c r="H77" s="72"/>
      <c r="I77" s="55"/>
    </row>
    <row r="78" spans="1:9" hidden="1" x14ac:dyDescent="0.25">
      <c r="A78" s="12" t="e">
        <f>'[4]Roz2012 Náklady Výn Súčas12.4'!I72</f>
        <v>#REF!</v>
      </c>
      <c r="B78" s="27" t="e">
        <f>'[4]Roz2012 Náklady Výn Súčas12.4'!H72</f>
        <v>#REF!</v>
      </c>
      <c r="C78" s="5"/>
      <c r="D78" s="5"/>
      <c r="E78" s="7">
        <f t="shared" si="2"/>
        <v>0</v>
      </c>
      <c r="F78" s="52"/>
      <c r="G78" s="66"/>
      <c r="H78" s="72"/>
      <c r="I78" s="55"/>
    </row>
    <row r="79" spans="1:9" ht="0.75" hidden="1" customHeight="1" x14ac:dyDescent="0.25">
      <c r="A79" s="12" t="s">
        <v>51</v>
      </c>
      <c r="B79" s="27">
        <v>645</v>
      </c>
      <c r="C79" s="5"/>
      <c r="D79" s="5"/>
      <c r="E79" s="7">
        <f t="shared" si="2"/>
        <v>0</v>
      </c>
      <c r="F79" s="52"/>
      <c r="G79" s="66"/>
      <c r="H79" s="72"/>
      <c r="I79" s="55"/>
    </row>
    <row r="80" spans="1:9" ht="14.25" hidden="1" customHeight="1" x14ac:dyDescent="0.25">
      <c r="A80" s="12" t="s">
        <v>43</v>
      </c>
      <c r="B80" s="27">
        <v>646</v>
      </c>
      <c r="C80" s="5"/>
      <c r="D80" s="5"/>
      <c r="E80" s="7">
        <f t="shared" si="2"/>
        <v>0</v>
      </c>
      <c r="F80" s="52"/>
      <c r="G80" s="66">
        <f>'[5]Náklady a výnosy 2016'!$BD$69</f>
        <v>26376.2</v>
      </c>
      <c r="H80" s="71"/>
      <c r="I80" s="55"/>
    </row>
    <row r="81" spans="1:9" ht="14.25" customHeight="1" x14ac:dyDescent="0.25">
      <c r="A81" s="12" t="s">
        <v>43</v>
      </c>
      <c r="B81" s="27">
        <v>646</v>
      </c>
      <c r="C81" s="5">
        <f>'[2]návrh '!$BA$78</f>
        <v>9400</v>
      </c>
      <c r="D81" s="5"/>
      <c r="E81" s="7">
        <f>C81+D81</f>
        <v>9400</v>
      </c>
      <c r="F81" s="52"/>
      <c r="G81" s="66"/>
      <c r="H81" s="71">
        <f>'[1]návrh '!$BE$78</f>
        <v>5793.1900000000005</v>
      </c>
      <c r="I81" s="55"/>
    </row>
    <row r="82" spans="1:9" ht="14.25" customHeight="1" x14ac:dyDescent="0.25">
      <c r="A82" s="12" t="s">
        <v>59</v>
      </c>
      <c r="B82" s="27">
        <v>648</v>
      </c>
      <c r="C82" s="5">
        <f>'[2]návrh '!$BA$80</f>
        <v>2659750</v>
      </c>
      <c r="D82" s="5">
        <f>'[2]návrh '!$BB$80</f>
        <v>0</v>
      </c>
      <c r="E82" s="7">
        <f>SUM(C82:D82)</f>
        <v>2659750</v>
      </c>
      <c r="F82" s="52"/>
      <c r="G82" s="66">
        <f>'[2]návrh '!$AV$80</f>
        <v>0</v>
      </c>
      <c r="H82" s="71">
        <f>'[1]návrh '!$BD$80</f>
        <v>0</v>
      </c>
      <c r="I82" s="55"/>
    </row>
    <row r="83" spans="1:9" x14ac:dyDescent="0.25">
      <c r="A83" s="12" t="s">
        <v>38</v>
      </c>
      <c r="B83" s="27">
        <v>649</v>
      </c>
      <c r="C83" s="5">
        <f>'[2]návrh '!$BA$81</f>
        <v>2038273</v>
      </c>
      <c r="D83" s="5">
        <f>'[2]návrh '!$BB$81</f>
        <v>1002000</v>
      </c>
      <c r="E83" s="7">
        <f t="shared" si="2"/>
        <v>3040273</v>
      </c>
      <c r="F83" s="52"/>
      <c r="G83" s="66">
        <f>'[2]návrh '!$AV$81</f>
        <v>21162.18</v>
      </c>
      <c r="H83" s="71">
        <f>'[1]návrh '!$BD$81</f>
        <v>5350047.7</v>
      </c>
      <c r="I83" s="55"/>
    </row>
    <row r="84" spans="1:9" hidden="1" x14ac:dyDescent="0.25">
      <c r="A84" s="12" t="e">
        <f>'[4]Roz2012 Náklady Výn Súčas12.4'!I75</f>
        <v>#REF!</v>
      </c>
      <c r="B84" s="27" t="e">
        <f>'[4]Roz2012 Náklady Výn Súčas12.4'!H75</f>
        <v>#REF!</v>
      </c>
      <c r="C84" s="5"/>
      <c r="D84" s="5"/>
      <c r="E84" s="7">
        <f t="shared" si="2"/>
        <v>0</v>
      </c>
      <c r="F84" s="52"/>
      <c r="G84" s="66"/>
      <c r="H84" s="72"/>
      <c r="I84" s="55"/>
    </row>
    <row r="85" spans="1:9" hidden="1" x14ac:dyDescent="0.25">
      <c r="A85" s="12" t="e">
        <f>'[4]Roz2012 Náklady Výn Súčas12.4'!I76</f>
        <v>#REF!</v>
      </c>
      <c r="B85" s="27" t="e">
        <f>'[4]Roz2012 Náklady Výn Súčas12.4'!H76</f>
        <v>#REF!</v>
      </c>
      <c r="C85" s="5"/>
      <c r="D85" s="5"/>
      <c r="E85" s="7">
        <f t="shared" si="2"/>
        <v>0</v>
      </c>
      <c r="F85" s="52"/>
      <c r="G85" s="66"/>
      <c r="H85" s="72"/>
      <c r="I85" s="55"/>
    </row>
    <row r="86" spans="1:9" hidden="1" x14ac:dyDescent="0.25">
      <c r="A86" s="12" t="e">
        <f>'[4]Roz2012 Náklady Výn Súčas12.4'!I77</f>
        <v>#REF!</v>
      </c>
      <c r="B86" s="27" t="e">
        <f>'[4]Roz2012 Náklady Výn Súčas12.4'!H77</f>
        <v>#REF!</v>
      </c>
      <c r="C86" s="5"/>
      <c r="D86" s="5"/>
      <c r="E86" s="7">
        <f t="shared" si="2"/>
        <v>0</v>
      </c>
      <c r="F86" s="52"/>
      <c r="G86" s="66"/>
      <c r="H86" s="72"/>
      <c r="I86" s="55"/>
    </row>
    <row r="87" spans="1:9" hidden="1" x14ac:dyDescent="0.25">
      <c r="A87" s="12" t="e">
        <f>'[4]Roz2012 Náklady Výn Súčas12.4'!I78</f>
        <v>#REF!</v>
      </c>
      <c r="B87" s="27" t="e">
        <f>'[4]Roz2012 Náklady Výn Súčas12.4'!H78</f>
        <v>#REF!</v>
      </c>
      <c r="C87" s="5"/>
      <c r="D87" s="5"/>
      <c r="E87" s="7">
        <f t="shared" si="2"/>
        <v>0</v>
      </c>
      <c r="F87" s="52"/>
      <c r="G87" s="66"/>
      <c r="H87" s="72"/>
      <c r="I87" s="55"/>
    </row>
    <row r="88" spans="1:9" hidden="1" x14ac:dyDescent="0.25">
      <c r="A88" s="12" t="e">
        <f>'[4]Roz2012 Náklady Výn Súčas12.4'!I79</f>
        <v>#REF!</v>
      </c>
      <c r="B88" s="27" t="e">
        <f>'[4]Roz2012 Náklady Výn Súčas12.4'!H79</f>
        <v>#REF!</v>
      </c>
      <c r="C88" s="5"/>
      <c r="D88" s="5"/>
      <c r="E88" s="7">
        <f t="shared" si="2"/>
        <v>0</v>
      </c>
      <c r="F88" s="52"/>
      <c r="G88" s="66"/>
      <c r="H88" s="72"/>
      <c r="I88" s="55"/>
    </row>
    <row r="89" spans="1:9" hidden="1" x14ac:dyDescent="0.25">
      <c r="A89" s="12" t="s">
        <v>52</v>
      </c>
      <c r="B89" s="27">
        <v>651</v>
      </c>
      <c r="C89" s="5">
        <f>'[2]návrh '!$AS$82</f>
        <v>0</v>
      </c>
      <c r="D89" s="5"/>
      <c r="E89" s="7">
        <f t="shared" si="2"/>
        <v>0</v>
      </c>
      <c r="F89" s="52"/>
      <c r="G89" s="66">
        <f>'[2]návrh '!$AV$82</f>
        <v>0</v>
      </c>
      <c r="H89" s="72"/>
      <c r="I89" s="55"/>
    </row>
    <row r="90" spans="1:9" x14ac:dyDescent="0.25">
      <c r="A90" s="12" t="s">
        <v>39</v>
      </c>
      <c r="B90" s="27">
        <v>656</v>
      </c>
      <c r="C90" s="5">
        <f>'[2]návrh '!$BA$87</f>
        <v>609656</v>
      </c>
      <c r="D90" s="5">
        <f>'[2]návrh '!$BB$87</f>
        <v>42286</v>
      </c>
      <c r="E90" s="7">
        <f t="shared" si="2"/>
        <v>651942</v>
      </c>
      <c r="F90" s="52"/>
      <c r="G90" s="66">
        <f>'[2]návrh '!$AV$87</f>
        <v>0</v>
      </c>
      <c r="H90" s="71">
        <f>'[1]návrh '!$BD$87</f>
        <v>1269962</v>
      </c>
      <c r="I90" s="55"/>
    </row>
    <row r="91" spans="1:9" hidden="1" x14ac:dyDescent="0.25">
      <c r="A91" s="12" t="e">
        <f>'[4]Roz2012 Náklady Výn Súčas12.4'!I81</f>
        <v>#REF!</v>
      </c>
      <c r="B91" s="27" t="e">
        <f>'[4]Roz2012 Náklady Výn Súčas12.4'!H81</f>
        <v>#REF!</v>
      </c>
      <c r="C91" s="5"/>
      <c r="D91" s="5"/>
      <c r="E91" s="7">
        <f t="shared" si="2"/>
        <v>0</v>
      </c>
      <c r="F91" s="52"/>
      <c r="G91" s="66"/>
      <c r="H91" s="72"/>
      <c r="I91" s="55"/>
    </row>
    <row r="92" spans="1:9" x14ac:dyDescent="0.25">
      <c r="A92" s="12" t="s">
        <v>40</v>
      </c>
      <c r="B92" s="27">
        <v>658</v>
      </c>
      <c r="C92" s="5">
        <f>'[2]návrh '!$BA$89</f>
        <v>3000</v>
      </c>
      <c r="D92" s="5">
        <f>'[2]návrh '!$BB$89</f>
        <v>1398700</v>
      </c>
      <c r="E92" s="7">
        <f t="shared" si="2"/>
        <v>1401700</v>
      </c>
      <c r="F92" s="52"/>
      <c r="G92" s="66">
        <f>'[2]návrh '!$AV$89</f>
        <v>194611</v>
      </c>
      <c r="H92" s="71">
        <f>'[1]návrh '!$BD$89</f>
        <v>1404502.4700000002</v>
      </c>
      <c r="I92" s="55"/>
    </row>
    <row r="93" spans="1:9" hidden="1" x14ac:dyDescent="0.25">
      <c r="A93" s="12" t="e">
        <f>'[4]Roz2012 Náklady Výn Súčas12.4'!I83</f>
        <v>#REF!</v>
      </c>
      <c r="B93" s="27" t="e">
        <f>'[4]Roz2012 Náklady Výn Súčas12.4'!H83</f>
        <v>#REF!</v>
      </c>
      <c r="C93" s="5"/>
      <c r="D93" s="5"/>
      <c r="E93" s="7">
        <f t="shared" si="2"/>
        <v>0</v>
      </c>
      <c r="F93" s="52"/>
      <c r="G93" s="66"/>
      <c r="H93" s="72"/>
      <c r="I93" s="55"/>
    </row>
    <row r="94" spans="1:9" x14ac:dyDescent="0.25">
      <c r="A94" s="12" t="s">
        <v>41</v>
      </c>
      <c r="B94" s="27">
        <v>662</v>
      </c>
      <c r="C94" s="5">
        <f>'[2]návrh '!$BA$91</f>
        <v>50800</v>
      </c>
      <c r="D94" s="5">
        <f>'[2]návrh '!$BB$91</f>
        <v>0</v>
      </c>
      <c r="E94" s="7">
        <f t="shared" si="2"/>
        <v>50800</v>
      </c>
      <c r="F94" s="52"/>
      <c r="G94" s="66">
        <f>'[2]návrh '!$AV$91</f>
        <v>0</v>
      </c>
      <c r="H94" s="71">
        <f>'[1]návrh '!$BD$91</f>
        <v>98311.28</v>
      </c>
      <c r="I94" s="55"/>
    </row>
    <row r="95" spans="1:9" hidden="1" x14ac:dyDescent="0.25">
      <c r="A95" s="12" t="e">
        <f>'[4]Roz2012 Náklady Výn Súčas12.4'!I85</f>
        <v>#REF!</v>
      </c>
      <c r="B95" s="27" t="e">
        <f>'[4]Roz2012 Náklady Výn Súčas12.4'!H85</f>
        <v>#REF!</v>
      </c>
      <c r="C95" s="5"/>
      <c r="D95" s="5"/>
      <c r="E95" s="7">
        <f t="shared" si="2"/>
        <v>0</v>
      </c>
      <c r="F95" s="52"/>
      <c r="G95" s="66"/>
      <c r="H95" s="72"/>
      <c r="I95" s="55"/>
    </row>
    <row r="96" spans="1:9" hidden="1" x14ac:dyDescent="0.25">
      <c r="A96" s="12" t="e">
        <f>'[4]Roz2012 Náklady Výn Súčas12.4'!I86</f>
        <v>#REF!</v>
      </c>
      <c r="B96" s="27" t="e">
        <f>'[4]Roz2012 Náklady Výn Súčas12.4'!H86</f>
        <v>#REF!</v>
      </c>
      <c r="C96" s="5"/>
      <c r="D96" s="5"/>
      <c r="E96" s="7">
        <f t="shared" si="2"/>
        <v>0</v>
      </c>
      <c r="F96" s="52"/>
      <c r="G96" s="66"/>
      <c r="H96" s="72"/>
      <c r="I96" s="55"/>
    </row>
    <row r="97" spans="1:9" hidden="1" x14ac:dyDescent="0.25">
      <c r="A97" s="12" t="e">
        <f>'[4]Roz2012 Náklady Výn Súčas12.4'!I87</f>
        <v>#REF!</v>
      </c>
      <c r="B97" s="27" t="e">
        <f>'[4]Roz2012 Náklady Výn Súčas12.4'!H87</f>
        <v>#REF!</v>
      </c>
      <c r="C97" s="5"/>
      <c r="D97" s="5"/>
      <c r="E97" s="7">
        <f t="shared" si="2"/>
        <v>0</v>
      </c>
      <c r="F97" s="52"/>
      <c r="G97" s="66"/>
      <c r="H97" s="72"/>
      <c r="I97" s="55"/>
    </row>
    <row r="98" spans="1:9" hidden="1" x14ac:dyDescent="0.25">
      <c r="A98" s="12" t="e">
        <f>'[4]Roz2012 Náklady Výn Súčas12.4'!I88</f>
        <v>#REF!</v>
      </c>
      <c r="B98" s="27" t="e">
        <f>'[4]Roz2012 Náklady Výn Súčas12.4'!H88</f>
        <v>#REF!</v>
      </c>
      <c r="C98" s="5"/>
      <c r="D98" s="5"/>
      <c r="E98" s="7">
        <f t="shared" si="2"/>
        <v>0</v>
      </c>
      <c r="F98" s="52"/>
      <c r="G98" s="66"/>
      <c r="H98" s="72"/>
      <c r="I98" s="55"/>
    </row>
    <row r="99" spans="1:9" ht="15.75" thickBot="1" x14ac:dyDescent="0.3">
      <c r="A99" s="38" t="s">
        <v>42</v>
      </c>
      <c r="B99" s="39">
        <v>691</v>
      </c>
      <c r="C99" s="37">
        <f>'[1]návrh '!$BA$96</f>
        <v>85515172</v>
      </c>
      <c r="D99" s="37"/>
      <c r="E99" s="7">
        <f t="shared" si="2"/>
        <v>85515172</v>
      </c>
      <c r="F99" s="52"/>
      <c r="G99" s="66">
        <f>'[2]návrh '!$AV$96</f>
        <v>2575882</v>
      </c>
      <c r="H99" s="71">
        <f>'[1]návrh '!$BD$96</f>
        <v>81910336</v>
      </c>
      <c r="I99" s="55"/>
    </row>
    <row r="100" spans="1:9" s="16" customFormat="1" ht="22.15" customHeight="1" thickBot="1" x14ac:dyDescent="0.25">
      <c r="A100" s="46" t="s">
        <v>8</v>
      </c>
      <c r="B100" s="47"/>
      <c r="C100" s="45">
        <f>C58+C59+C60+C81+C82+C83+C90+C92+C94+C99</f>
        <v>95729671</v>
      </c>
      <c r="D100" s="45">
        <f t="shared" ref="D100:E100" si="3">SUM(D58:D99)</f>
        <v>8143898</v>
      </c>
      <c r="E100" s="45">
        <f t="shared" si="3"/>
        <v>103873569</v>
      </c>
      <c r="F100" s="45">
        <f t="shared" ref="F100" si="4">SUM(F58:F99)</f>
        <v>0</v>
      </c>
      <c r="G100" s="61">
        <f>G58+G59+G60+G83+G89+G90+G92+G99+G99</f>
        <v>10341472.719999999</v>
      </c>
      <c r="H100" s="76">
        <f>'[1]návrh '!$BD$97</f>
        <v>100716449.45</v>
      </c>
      <c r="I100" s="56"/>
    </row>
    <row r="101" spans="1:9" x14ac:dyDescent="0.25">
      <c r="A101" s="40" t="s">
        <v>9</v>
      </c>
      <c r="B101" s="30"/>
      <c r="C101" s="41">
        <f t="shared" ref="C101:H101" si="5">C100-C54</f>
        <v>-1086396.412499994</v>
      </c>
      <c r="D101" s="42">
        <f t="shared" si="5"/>
        <v>1276038</v>
      </c>
      <c r="E101" s="42">
        <f t="shared" si="5"/>
        <v>189641.58750000596</v>
      </c>
      <c r="F101" s="53">
        <f t="shared" si="5"/>
        <v>-93961577</v>
      </c>
      <c r="G101" s="54">
        <f t="shared" si="5"/>
        <v>-3713617.8900000043</v>
      </c>
      <c r="H101" s="55">
        <f t="shared" si="5"/>
        <v>-716349.56999999285</v>
      </c>
      <c r="I101" s="55"/>
    </row>
    <row r="102" spans="1:9" x14ac:dyDescent="0.25">
      <c r="A102" s="11"/>
      <c r="B102" s="26"/>
      <c r="C102" s="10">
        <f>'[1]návrh '!$BA$98</f>
        <v>-1086396.412499994</v>
      </c>
      <c r="D102" s="10">
        <f>'[2]návrh '!$BB$98</f>
        <v>1276038</v>
      </c>
      <c r="E102" s="10">
        <f>'[1]návrh '!$BC$98</f>
        <v>189641.58750000596</v>
      </c>
      <c r="H102" s="55">
        <f>E101-E102</f>
        <v>0</v>
      </c>
    </row>
    <row r="103" spans="1:9" x14ac:dyDescent="0.25">
      <c r="A103" s="11"/>
      <c r="B103" s="13"/>
      <c r="C103" s="8"/>
      <c r="D103" s="8"/>
      <c r="E103" s="8"/>
      <c r="F103" s="14"/>
      <c r="G103" s="14"/>
    </row>
    <row r="104" spans="1:9" x14ac:dyDescent="0.25">
      <c r="A104" s="11"/>
      <c r="B104" s="28"/>
      <c r="C104" s="65"/>
      <c r="D104" s="65"/>
      <c r="E104" s="8"/>
      <c r="F104" s="14"/>
      <c r="G104" s="14"/>
    </row>
    <row r="105" spans="1:9" x14ac:dyDescent="0.25">
      <c r="A105" s="11"/>
      <c r="B105" s="28"/>
      <c r="C105" s="8"/>
      <c r="D105" s="8"/>
      <c r="E105" s="8"/>
      <c r="F105" s="14"/>
      <c r="G105" s="14"/>
    </row>
    <row r="106" spans="1:9" x14ac:dyDescent="0.25">
      <c r="A106" s="11"/>
      <c r="B106" s="28"/>
      <c r="C106" s="8"/>
      <c r="D106" s="8"/>
      <c r="E106" s="8"/>
      <c r="F106" s="14"/>
      <c r="G106" s="14"/>
    </row>
    <row r="107" spans="1:9" x14ac:dyDescent="0.25">
      <c r="A107" s="11"/>
      <c r="B107" s="28"/>
      <c r="C107" s="8"/>
      <c r="D107" s="8"/>
      <c r="E107" s="8"/>
      <c r="F107" s="14"/>
      <c r="G107" s="14"/>
    </row>
    <row r="108" spans="1:9" x14ac:dyDescent="0.25">
      <c r="A108" s="11"/>
      <c r="B108" s="28"/>
      <c r="C108" s="8"/>
      <c r="D108" s="8"/>
      <c r="E108" s="8"/>
      <c r="F108" s="14"/>
      <c r="G108" s="14"/>
    </row>
    <row r="109" spans="1:9" x14ac:dyDescent="0.25">
      <c r="A109" s="11"/>
      <c r="B109" s="13"/>
      <c r="C109" s="8"/>
      <c r="D109" s="8"/>
      <c r="E109" s="8"/>
      <c r="F109" s="14"/>
      <c r="G109" s="14"/>
    </row>
    <row r="110" spans="1:9" x14ac:dyDescent="0.25">
      <c r="A110" s="11"/>
      <c r="B110" s="29"/>
      <c r="C110" s="8"/>
      <c r="D110" s="8"/>
      <c r="E110" s="8"/>
      <c r="F110" s="14"/>
      <c r="G110" s="14"/>
    </row>
    <row r="111" spans="1:9" x14ac:dyDescent="0.25">
      <c r="A111" s="11"/>
      <c r="B111" s="30"/>
      <c r="C111" s="8"/>
      <c r="D111" s="8"/>
      <c r="E111" s="8"/>
      <c r="F111" s="14"/>
      <c r="G111" s="14"/>
    </row>
  </sheetData>
  <mergeCells count="7">
    <mergeCell ref="G4:G5"/>
    <mergeCell ref="G56:G57"/>
    <mergeCell ref="A2:C2"/>
    <mergeCell ref="B4:B5"/>
    <mergeCell ref="C4:D4"/>
    <mergeCell ref="B56:B57"/>
    <mergeCell ref="C56:D5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NV 2016 STU  </vt:lpstr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Admin</cp:lastModifiedBy>
  <cp:lastPrinted>2017-05-18T13:48:33Z</cp:lastPrinted>
  <dcterms:created xsi:type="dcterms:W3CDTF">2012-04-08T16:42:17Z</dcterms:created>
  <dcterms:modified xsi:type="dcterms:W3CDTF">2017-06-05T08:35:40Z</dcterms:modified>
</cp:coreProperties>
</file>