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1700"/>
  </bookViews>
  <sheets>
    <sheet name="Hárok1" sheetId="1" r:id="rId1"/>
  </sheets>
  <externalReferences>
    <externalReference r:id="rId2"/>
  </externalReferences>
  <definedNames>
    <definedName name="_xlnm.Print_Titles" localSheetId="0">Hárok1!$A:$C</definedName>
    <definedName name="_xlnm.Print_Area" localSheetId="0">Hárok1!$A$1:$BC$93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59" i="1" l="1"/>
  <c r="Z60" i="1"/>
  <c r="Z61" i="1"/>
  <c r="Z62" i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58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5" i="1"/>
  <c r="Z36" i="1"/>
  <c r="Z37" i="1"/>
  <c r="Z38" i="1"/>
  <c r="Z39" i="1"/>
  <c r="Z40" i="1"/>
  <c r="Z41" i="1"/>
  <c r="Z42" i="1"/>
  <c r="Z43" i="1"/>
  <c r="Z44" i="1"/>
  <c r="Z45" i="1"/>
  <c r="Z46" i="1"/>
  <c r="Z48" i="1"/>
  <c r="Z10" i="1"/>
  <c r="X34" i="1"/>
  <c r="Z34" i="1" s="1"/>
  <c r="X91" i="1"/>
  <c r="Z91" i="1" s="1"/>
  <c r="J58" i="1" l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57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10" i="1"/>
  <c r="AD59" i="1"/>
  <c r="AD60" i="1"/>
  <c r="AD61" i="1"/>
  <c r="AD62" i="1"/>
  <c r="AD63" i="1"/>
  <c r="AD64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58" i="1"/>
  <c r="AH59" i="1"/>
  <c r="AH60" i="1"/>
  <c r="AH61" i="1"/>
  <c r="AH62" i="1"/>
  <c r="AH63" i="1"/>
  <c r="AH64" i="1"/>
  <c r="AH65" i="1"/>
  <c r="AH66" i="1"/>
  <c r="AH67" i="1"/>
  <c r="AH68" i="1"/>
  <c r="AH69" i="1"/>
  <c r="AH70" i="1"/>
  <c r="AH71" i="1"/>
  <c r="AH72" i="1"/>
  <c r="AH73" i="1"/>
  <c r="AH74" i="1"/>
  <c r="AH76" i="1"/>
  <c r="AH77" i="1"/>
  <c r="AH78" i="1"/>
  <c r="AH79" i="1"/>
  <c r="AH80" i="1"/>
  <c r="AH81" i="1"/>
  <c r="AH82" i="1"/>
  <c r="AH83" i="1"/>
  <c r="AH84" i="1"/>
  <c r="AH85" i="1"/>
  <c r="AH86" i="1"/>
  <c r="AH87" i="1"/>
  <c r="AH88" i="1"/>
  <c r="AH89" i="1"/>
  <c r="AH90" i="1"/>
  <c r="AH91" i="1"/>
  <c r="AH57" i="1"/>
  <c r="AF75" i="1"/>
  <c r="AH75" i="1" s="1"/>
  <c r="AG58" i="1"/>
  <c r="AF58" i="1"/>
  <c r="AH58" i="1" l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38" i="1"/>
  <c r="AH39" i="1"/>
  <c r="AH40" i="1"/>
  <c r="AH41" i="1"/>
  <c r="AH42" i="1"/>
  <c r="AH43" i="1"/>
  <c r="AH44" i="1"/>
  <c r="AH45" i="1"/>
  <c r="AH46" i="1"/>
  <c r="AH10" i="1"/>
  <c r="BC58" i="1" l="1"/>
  <c r="BC59" i="1"/>
  <c r="BC60" i="1"/>
  <c r="BC61" i="1"/>
  <c r="BC62" i="1"/>
  <c r="BC63" i="1"/>
  <c r="BC64" i="1"/>
  <c r="BC65" i="1"/>
  <c r="BC66" i="1"/>
  <c r="BC67" i="1"/>
  <c r="BC68" i="1"/>
  <c r="BC69" i="1"/>
  <c r="BC70" i="1"/>
  <c r="BC71" i="1"/>
  <c r="BC72" i="1"/>
  <c r="BC73" i="1"/>
  <c r="BC74" i="1"/>
  <c r="BC75" i="1"/>
  <c r="BC76" i="1"/>
  <c r="BC77" i="1"/>
  <c r="BC78" i="1"/>
  <c r="BC79" i="1"/>
  <c r="BC80" i="1"/>
  <c r="BC81" i="1"/>
  <c r="BC82" i="1"/>
  <c r="BC83" i="1"/>
  <c r="BC84" i="1"/>
  <c r="BC85" i="1"/>
  <c r="BC86" i="1"/>
  <c r="BC87" i="1"/>
  <c r="BC88" i="1"/>
  <c r="BC89" i="1"/>
  <c r="BC90" i="1"/>
  <c r="BC91" i="1"/>
  <c r="BC57" i="1"/>
  <c r="AW92" i="1" l="1"/>
  <c r="AX58" i="1"/>
  <c r="AX59" i="1"/>
  <c r="AX60" i="1"/>
  <c r="AX61" i="1"/>
  <c r="AX62" i="1"/>
  <c r="AX63" i="1"/>
  <c r="AX64" i="1"/>
  <c r="AX65" i="1"/>
  <c r="AX66" i="1"/>
  <c r="AX67" i="1"/>
  <c r="AX68" i="1"/>
  <c r="AX69" i="1"/>
  <c r="AX70" i="1"/>
  <c r="AX71" i="1"/>
  <c r="AX72" i="1"/>
  <c r="AX73" i="1"/>
  <c r="AX74" i="1"/>
  <c r="AX75" i="1"/>
  <c r="AX76" i="1"/>
  <c r="AX77" i="1"/>
  <c r="AX78" i="1"/>
  <c r="AX79" i="1"/>
  <c r="AX80" i="1"/>
  <c r="AX81" i="1"/>
  <c r="AX82" i="1"/>
  <c r="AX83" i="1"/>
  <c r="AX84" i="1"/>
  <c r="AX85" i="1"/>
  <c r="AX86" i="1"/>
  <c r="AX87" i="1"/>
  <c r="AX88" i="1"/>
  <c r="AX89" i="1"/>
  <c r="AX90" i="1"/>
  <c r="AX91" i="1"/>
  <c r="AV92" i="1"/>
  <c r="BA58" i="1"/>
  <c r="BA59" i="1"/>
  <c r="BA60" i="1"/>
  <c r="BA61" i="1"/>
  <c r="BA62" i="1"/>
  <c r="BA63" i="1"/>
  <c r="BA64" i="1"/>
  <c r="BA65" i="1"/>
  <c r="BA66" i="1"/>
  <c r="BA67" i="1"/>
  <c r="BA68" i="1"/>
  <c r="BA69" i="1"/>
  <c r="BA70" i="1"/>
  <c r="BA71" i="1"/>
  <c r="BA72" i="1"/>
  <c r="BA73" i="1"/>
  <c r="BA74" i="1"/>
  <c r="BA75" i="1"/>
  <c r="BA76" i="1"/>
  <c r="BA77" i="1"/>
  <c r="BA78" i="1"/>
  <c r="BA79" i="1"/>
  <c r="BA80" i="1"/>
  <c r="BA81" i="1"/>
  <c r="BA82" i="1"/>
  <c r="BA83" i="1"/>
  <c r="BA84" i="1"/>
  <c r="BA85" i="1"/>
  <c r="BA86" i="1"/>
  <c r="BA87" i="1"/>
  <c r="BA88" i="1"/>
  <c r="BA89" i="1"/>
  <c r="BA90" i="1"/>
  <c r="BA91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57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10" i="1"/>
  <c r="AZ58" i="1"/>
  <c r="AX57" i="1"/>
  <c r="AX34" i="1"/>
  <c r="AX33" i="1"/>
  <c r="AX11" i="1"/>
  <c r="AX12" i="1"/>
  <c r="AX13" i="1"/>
  <c r="AX14" i="1"/>
  <c r="AX15" i="1"/>
  <c r="AX16" i="1"/>
  <c r="AX17" i="1"/>
  <c r="AX18" i="1"/>
  <c r="AX19" i="1"/>
  <c r="AX20" i="1"/>
  <c r="AX21" i="1"/>
  <c r="AX22" i="1"/>
  <c r="AX23" i="1"/>
  <c r="AX24" i="1"/>
  <c r="AX10" i="1"/>
  <c r="BB58" i="1" l="1"/>
  <c r="AT59" i="1"/>
  <c r="AT60" i="1"/>
  <c r="AT61" i="1"/>
  <c r="AT62" i="1"/>
  <c r="AT63" i="1"/>
  <c r="AT64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58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T31" i="1"/>
  <c r="AT32" i="1"/>
  <c r="AT33" i="1"/>
  <c r="AT34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10" i="1"/>
  <c r="AP89" i="1"/>
  <c r="AP59" i="1"/>
  <c r="AP60" i="1"/>
  <c r="AP61" i="1"/>
  <c r="AP62" i="1"/>
  <c r="AP63" i="1"/>
  <c r="AP64" i="1"/>
  <c r="AP65" i="1"/>
  <c r="AP66" i="1"/>
  <c r="AP67" i="1"/>
  <c r="AP68" i="1"/>
  <c r="AP69" i="1"/>
  <c r="AP70" i="1"/>
  <c r="AP71" i="1"/>
  <c r="AP72" i="1"/>
  <c r="AP73" i="1"/>
  <c r="AP74" i="1"/>
  <c r="AP75" i="1"/>
  <c r="AP76" i="1"/>
  <c r="AZ59" i="1" l="1"/>
  <c r="BB59" i="1" s="1"/>
  <c r="AZ60" i="1"/>
  <c r="BB60" i="1" s="1"/>
  <c r="AZ61" i="1"/>
  <c r="BB61" i="1" s="1"/>
  <c r="AZ62" i="1"/>
  <c r="BB62" i="1" s="1"/>
  <c r="AZ63" i="1"/>
  <c r="BB63" i="1" s="1"/>
  <c r="AZ64" i="1"/>
  <c r="BB64" i="1" s="1"/>
  <c r="AZ65" i="1"/>
  <c r="BB65" i="1" s="1"/>
  <c r="AZ66" i="1"/>
  <c r="BB66" i="1" s="1"/>
  <c r="AZ67" i="1"/>
  <c r="BB67" i="1" s="1"/>
  <c r="AZ68" i="1"/>
  <c r="BB68" i="1" s="1"/>
  <c r="AZ69" i="1"/>
  <c r="BB69" i="1" s="1"/>
  <c r="AZ70" i="1"/>
  <c r="BB70" i="1" s="1"/>
  <c r="AZ71" i="1"/>
  <c r="BB71" i="1" s="1"/>
  <c r="AZ72" i="1"/>
  <c r="BB72" i="1" s="1"/>
  <c r="AZ73" i="1"/>
  <c r="BB73" i="1" s="1"/>
  <c r="AZ74" i="1"/>
  <c r="BB74" i="1" s="1"/>
  <c r="AZ75" i="1"/>
  <c r="AZ76" i="1"/>
  <c r="BB76" i="1" s="1"/>
  <c r="AZ77" i="1"/>
  <c r="BB77" i="1" s="1"/>
  <c r="AZ78" i="1"/>
  <c r="BB78" i="1" s="1"/>
  <c r="AZ79" i="1"/>
  <c r="BB79" i="1" s="1"/>
  <c r="AZ80" i="1"/>
  <c r="BB80" i="1" s="1"/>
  <c r="AZ81" i="1"/>
  <c r="BB81" i="1" s="1"/>
  <c r="AZ82" i="1"/>
  <c r="BB82" i="1" s="1"/>
  <c r="AZ83" i="1"/>
  <c r="BB83" i="1" s="1"/>
  <c r="AZ84" i="1"/>
  <c r="BB84" i="1" s="1"/>
  <c r="AZ85" i="1"/>
  <c r="BB85" i="1" s="1"/>
  <c r="AZ86" i="1"/>
  <c r="BB86" i="1" s="1"/>
  <c r="AZ87" i="1"/>
  <c r="BB87" i="1" s="1"/>
  <c r="AZ88" i="1"/>
  <c r="BB88" i="1" s="1"/>
  <c r="AZ89" i="1"/>
  <c r="BB89" i="1" s="1"/>
  <c r="AZ90" i="1"/>
  <c r="BB90" i="1" s="1"/>
  <c r="AZ91" i="1"/>
  <c r="BC41" i="1"/>
  <c r="AL81" i="1"/>
  <c r="AL83" i="1"/>
  <c r="AL84" i="1"/>
  <c r="AL85" i="1"/>
  <c r="AL87" i="1"/>
  <c r="AL88" i="1"/>
  <c r="AL89" i="1"/>
  <c r="AL90" i="1"/>
  <c r="AJ92" i="1"/>
  <c r="AK92" i="1"/>
  <c r="AI49" i="1"/>
  <c r="BB75" i="1" l="1"/>
  <c r="BB91" i="1"/>
  <c r="AE92" i="1"/>
  <c r="AD92" i="1"/>
  <c r="AC92" i="1"/>
  <c r="AB92" i="1"/>
  <c r="Z57" i="1"/>
  <c r="AD46" i="1"/>
  <c r="V58" i="1" l="1"/>
  <c r="U92" i="1"/>
  <c r="V82" i="1"/>
  <c r="V76" i="1"/>
  <c r="V75" i="1"/>
  <c r="W92" i="1"/>
  <c r="V92" i="1" l="1"/>
  <c r="G49" i="1"/>
  <c r="BC10" i="1"/>
  <c r="AD47" i="1" l="1"/>
  <c r="AD48" i="1"/>
  <c r="AR92" i="1" l="1"/>
  <c r="AS92" i="1"/>
  <c r="AU92" i="1"/>
  <c r="AM92" i="1"/>
  <c r="AO92" i="1"/>
  <c r="P92" i="1"/>
  <c r="Q92" i="1"/>
  <c r="R92" i="1"/>
  <c r="S92" i="1"/>
  <c r="M92" i="1"/>
  <c r="N92" i="1"/>
  <c r="O92" i="1"/>
  <c r="L92" i="1"/>
  <c r="I92" i="1"/>
  <c r="L49" i="1"/>
  <c r="M49" i="1"/>
  <c r="N49" i="1"/>
  <c r="O49" i="1"/>
  <c r="P49" i="1"/>
  <c r="Q49" i="1"/>
  <c r="R49" i="1"/>
  <c r="S49" i="1"/>
  <c r="T49" i="1"/>
  <c r="U49" i="1"/>
  <c r="U93" i="1" s="1"/>
  <c r="V49" i="1"/>
  <c r="V93" i="1" s="1"/>
  <c r="W49" i="1"/>
  <c r="X49" i="1"/>
  <c r="Y49" i="1"/>
  <c r="Z49" i="1"/>
  <c r="AA49" i="1"/>
  <c r="AB49" i="1"/>
  <c r="AB93" i="1" s="1"/>
  <c r="AC49" i="1"/>
  <c r="AC93" i="1" s="1"/>
  <c r="AD49" i="1"/>
  <c r="AD93" i="1" s="1"/>
  <c r="AE49" i="1"/>
  <c r="AE93" i="1" s="1"/>
  <c r="AF49" i="1"/>
  <c r="AG49" i="1"/>
  <c r="AJ49" i="1"/>
  <c r="AJ93" i="1" s="1"/>
  <c r="AK49" i="1"/>
  <c r="AK93" i="1" s="1"/>
  <c r="AM49" i="1"/>
  <c r="AQ49" i="1"/>
  <c r="AR49" i="1"/>
  <c r="AS49" i="1"/>
  <c r="AT49" i="1"/>
  <c r="AV49" i="1"/>
  <c r="AV93" i="1" s="1"/>
  <c r="AW49" i="1"/>
  <c r="AY49" i="1"/>
  <c r="I49" i="1"/>
  <c r="J49" i="1"/>
  <c r="K49" i="1"/>
  <c r="F49" i="1"/>
  <c r="E49" i="1"/>
  <c r="AY92" i="1"/>
  <c r="AW93" i="1"/>
  <c r="AW47" i="1"/>
  <c r="AX25" i="1"/>
  <c r="AX26" i="1"/>
  <c r="AX49" i="1" s="1"/>
  <c r="AX27" i="1"/>
  <c r="AX28" i="1"/>
  <c r="AX29" i="1"/>
  <c r="AX30" i="1"/>
  <c r="AX31" i="1"/>
  <c r="AX32" i="1"/>
  <c r="AX35" i="1"/>
  <c r="AX36" i="1"/>
  <c r="AX37" i="1"/>
  <c r="AX38" i="1"/>
  <c r="AX39" i="1"/>
  <c r="AX40" i="1"/>
  <c r="AX41" i="1"/>
  <c r="AX42" i="1"/>
  <c r="AX43" i="1"/>
  <c r="AX44" i="1"/>
  <c r="AX45" i="1"/>
  <c r="AX46" i="1"/>
  <c r="AX47" i="1"/>
  <c r="AX48" i="1"/>
  <c r="AX92" i="1" l="1"/>
  <c r="AX93" i="1" s="1"/>
  <c r="AY93" i="1"/>
  <c r="AS93" i="1"/>
  <c r="BA10" i="1" l="1"/>
  <c r="AT92" i="1"/>
  <c r="AT93" i="1" s="1"/>
  <c r="AR93" i="1" l="1"/>
  <c r="AA92" i="1"/>
  <c r="Y92" i="1"/>
  <c r="X92" i="1"/>
  <c r="Z92" i="1"/>
  <c r="AA47" i="1"/>
  <c r="Y47" i="1"/>
  <c r="X47" i="1" l="1"/>
  <c r="Z47" i="1" s="1"/>
  <c r="X93" i="1"/>
  <c r="AA93" i="1"/>
  <c r="Z93" i="1"/>
  <c r="BC46" i="1"/>
  <c r="BC45" i="1"/>
  <c r="BC44" i="1"/>
  <c r="BC43" i="1"/>
  <c r="BC42" i="1"/>
  <c r="BC40" i="1"/>
  <c r="BC39" i="1"/>
  <c r="BC37" i="1"/>
  <c r="BC36" i="1"/>
  <c r="BC35" i="1"/>
  <c r="BC33" i="1"/>
  <c r="BC32" i="1"/>
  <c r="BC31" i="1"/>
  <c r="BC30" i="1"/>
  <c r="BC29" i="1"/>
  <c r="BC27" i="1"/>
  <c r="BC26" i="1"/>
  <c r="BC25" i="1"/>
  <c r="BC23" i="1"/>
  <c r="BC19" i="1"/>
  <c r="BC17" i="1"/>
  <c r="BC15" i="1"/>
  <c r="BC13" i="1"/>
  <c r="BC11" i="1"/>
  <c r="BA57" i="1"/>
  <c r="AZ57" i="1"/>
  <c r="BB57" i="1" s="1"/>
  <c r="BC12" i="1"/>
  <c r="BC14" i="1"/>
  <c r="BC16" i="1"/>
  <c r="BC18" i="1"/>
  <c r="BC20" i="1"/>
  <c r="BC22" i="1"/>
  <c r="BC24" i="1"/>
  <c r="BC28" i="1"/>
  <c r="BC34" i="1"/>
  <c r="BC38" i="1"/>
  <c r="BA11" i="1"/>
  <c r="BA12" i="1"/>
  <c r="BA13" i="1"/>
  <c r="BA14" i="1"/>
  <c r="BA15" i="1"/>
  <c r="BA16" i="1"/>
  <c r="BA17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BA31" i="1"/>
  <c r="BA32" i="1"/>
  <c r="BA33" i="1"/>
  <c r="BA34" i="1"/>
  <c r="BA36" i="1"/>
  <c r="BA38" i="1"/>
  <c r="BA40" i="1"/>
  <c r="BA41" i="1"/>
  <c r="BA42" i="1"/>
  <c r="BA43" i="1"/>
  <c r="BA44" i="1"/>
  <c r="BA45" i="1"/>
  <c r="BA46" i="1"/>
  <c r="BA48" i="1"/>
  <c r="AZ11" i="1"/>
  <c r="AZ12" i="1"/>
  <c r="AZ13" i="1"/>
  <c r="AZ14" i="1"/>
  <c r="AZ15" i="1"/>
  <c r="AZ16" i="1"/>
  <c r="AZ17" i="1"/>
  <c r="AZ19" i="1"/>
  <c r="AZ21" i="1"/>
  <c r="AZ22" i="1"/>
  <c r="AZ23" i="1"/>
  <c r="AZ24" i="1"/>
  <c r="AZ25" i="1"/>
  <c r="AZ26" i="1"/>
  <c r="AZ27" i="1"/>
  <c r="AZ28" i="1"/>
  <c r="AZ29" i="1"/>
  <c r="AZ30" i="1"/>
  <c r="AZ31" i="1"/>
  <c r="AZ32" i="1"/>
  <c r="AZ33" i="1"/>
  <c r="AZ34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10" i="1"/>
  <c r="AQ92" i="1"/>
  <c r="AI92" i="1"/>
  <c r="AG92" i="1"/>
  <c r="AF92" i="1"/>
  <c r="AP90" i="1"/>
  <c r="AP88" i="1"/>
  <c r="AP87" i="1"/>
  <c r="AP86" i="1"/>
  <c r="AP85" i="1"/>
  <c r="AP84" i="1"/>
  <c r="AP83" i="1"/>
  <c r="AP82" i="1"/>
  <c r="AP81" i="1"/>
  <c r="AP80" i="1"/>
  <c r="AL80" i="1"/>
  <c r="AP79" i="1"/>
  <c r="AL79" i="1"/>
  <c r="AP78" i="1"/>
  <c r="AL78" i="1"/>
  <c r="AP77" i="1"/>
  <c r="AL77" i="1"/>
  <c r="AL76" i="1"/>
  <c r="AL75" i="1"/>
  <c r="AL74" i="1"/>
  <c r="AL73" i="1"/>
  <c r="AL72" i="1"/>
  <c r="AL71" i="1"/>
  <c r="AL70" i="1"/>
  <c r="AL69" i="1"/>
  <c r="AL68" i="1"/>
  <c r="AL67" i="1"/>
  <c r="AL66" i="1"/>
  <c r="AL65" i="1"/>
  <c r="AL64" i="1"/>
  <c r="AL63" i="1"/>
  <c r="AL62" i="1"/>
  <c r="AL61" i="1"/>
  <c r="AL60" i="1"/>
  <c r="AP58" i="1"/>
  <c r="AP57" i="1"/>
  <c r="AH92" i="1"/>
  <c r="BC48" i="1"/>
  <c r="AL48" i="1"/>
  <c r="AL47" i="1"/>
  <c r="AL46" i="1"/>
  <c r="AL45" i="1"/>
  <c r="AP43" i="1"/>
  <c r="AL43" i="1"/>
  <c r="AP42" i="1"/>
  <c r="AL42" i="1"/>
  <c r="AP41" i="1"/>
  <c r="AL41" i="1"/>
  <c r="AP40" i="1"/>
  <c r="AL40" i="1"/>
  <c r="AP39" i="1"/>
  <c r="AL39" i="1"/>
  <c r="AP38" i="1"/>
  <c r="AL38" i="1"/>
  <c r="AP37" i="1"/>
  <c r="AL37" i="1"/>
  <c r="AP36" i="1"/>
  <c r="AL36" i="1"/>
  <c r="AP35" i="1"/>
  <c r="AL35" i="1"/>
  <c r="AP34" i="1"/>
  <c r="AL34" i="1"/>
  <c r="AP33" i="1"/>
  <c r="AL33" i="1"/>
  <c r="AP32" i="1"/>
  <c r="AL32" i="1"/>
  <c r="AP31" i="1"/>
  <c r="AL31" i="1"/>
  <c r="AP30" i="1"/>
  <c r="AL30" i="1"/>
  <c r="AP29" i="1"/>
  <c r="AL29" i="1"/>
  <c r="AP28" i="1"/>
  <c r="AL28" i="1"/>
  <c r="AP27" i="1"/>
  <c r="AL27" i="1"/>
  <c r="AP26" i="1"/>
  <c r="AL26" i="1"/>
  <c r="AP25" i="1"/>
  <c r="AL25" i="1"/>
  <c r="AP24" i="1"/>
  <c r="AL24" i="1"/>
  <c r="AP23" i="1"/>
  <c r="AL23" i="1"/>
  <c r="AP22" i="1"/>
  <c r="AL22" i="1"/>
  <c r="AP21" i="1"/>
  <c r="AP20" i="1"/>
  <c r="AZ20" i="1"/>
  <c r="AP19" i="1"/>
  <c r="AO49" i="1"/>
  <c r="BA49" i="1" s="1"/>
  <c r="AN49" i="1"/>
  <c r="AP17" i="1"/>
  <c r="AP16" i="1"/>
  <c r="AP15" i="1"/>
  <c r="AP14" i="1"/>
  <c r="AP13" i="1"/>
  <c r="AP12" i="1"/>
  <c r="AP11" i="1"/>
  <c r="AP10" i="1"/>
  <c r="AH49" i="1"/>
  <c r="AL92" i="1" l="1"/>
  <c r="BC21" i="1"/>
  <c r="AU49" i="1"/>
  <c r="AU93" i="1" s="1"/>
  <c r="AP91" i="1"/>
  <c r="AN92" i="1"/>
  <c r="AZ18" i="1"/>
  <c r="AZ51" i="1" s="1"/>
  <c r="BA18" i="1"/>
  <c r="BA51" i="1" s="1"/>
  <c r="AQ93" i="1"/>
  <c r="AG93" i="1"/>
  <c r="AP18" i="1"/>
  <c r="Y93" i="1"/>
  <c r="BA92" i="1"/>
  <c r="AZ92" i="1"/>
  <c r="BC92" i="1"/>
  <c r="AU47" i="1"/>
  <c r="AI93" i="1"/>
  <c r="AM93" i="1"/>
  <c r="BA39" i="1"/>
  <c r="BA37" i="1"/>
  <c r="BA35" i="1"/>
  <c r="AL49" i="1"/>
  <c r="AH93" i="1"/>
  <c r="AL93" i="1" l="1"/>
  <c r="AP92" i="1"/>
  <c r="AP49" i="1"/>
  <c r="AP93" i="1" s="1"/>
  <c r="AN93" i="1"/>
  <c r="AO93" i="1"/>
  <c r="AF93" i="1"/>
  <c r="BC51" i="1"/>
  <c r="T92" i="1"/>
  <c r="W47" i="1"/>
  <c r="BC47" i="1" s="1"/>
  <c r="U47" i="1"/>
  <c r="BA47" i="1" s="1"/>
  <c r="T47" i="1"/>
  <c r="AZ47" i="1" s="1"/>
  <c r="BB46" i="1"/>
  <c r="BB45" i="1"/>
  <c r="BB44" i="1"/>
  <c r="BB43" i="1"/>
  <c r="BB42" i="1"/>
  <c r="BB41" i="1"/>
  <c r="BB40" i="1"/>
  <c r="BB39" i="1"/>
  <c r="BB38" i="1"/>
  <c r="BB37" i="1"/>
  <c r="BB36" i="1"/>
  <c r="BB35" i="1"/>
  <c r="BB34" i="1"/>
  <c r="BB33" i="1"/>
  <c r="BB32" i="1"/>
  <c r="BB31" i="1"/>
  <c r="BB30" i="1"/>
  <c r="BB29" i="1"/>
  <c r="BB28" i="1"/>
  <c r="BB27" i="1"/>
  <c r="BB26" i="1"/>
  <c r="BB25" i="1"/>
  <c r="BB24" i="1"/>
  <c r="BB23" i="1"/>
  <c r="BB22" i="1"/>
  <c r="BB21" i="1"/>
  <c r="BB20" i="1"/>
  <c r="BB19" i="1"/>
  <c r="BB18" i="1"/>
  <c r="BB17" i="1"/>
  <c r="BB16" i="1"/>
  <c r="BB15" i="1"/>
  <c r="BB14" i="1"/>
  <c r="BB13" i="1"/>
  <c r="BB12" i="1"/>
  <c r="BB10" i="1"/>
  <c r="V47" i="1" l="1"/>
  <c r="BB11" i="1"/>
  <c r="BB51" i="1" s="1"/>
  <c r="T93" i="1"/>
  <c r="W93" i="1"/>
  <c r="R93" i="1"/>
  <c r="BB47" i="1" l="1"/>
  <c r="Q93" i="1"/>
  <c r="S93" i="1"/>
  <c r="P93" i="1"/>
  <c r="N93" i="1"/>
  <c r="L93" i="1" l="1"/>
  <c r="O93" i="1"/>
  <c r="M93" i="1"/>
  <c r="BB92" i="1"/>
  <c r="H92" i="1"/>
  <c r="J92" i="1"/>
  <c r="K92" i="1"/>
  <c r="H49" i="1"/>
  <c r="H48" i="1"/>
  <c r="AZ48" i="1" s="1"/>
  <c r="H93" i="1" l="1"/>
  <c r="K93" i="1"/>
  <c r="J93" i="1"/>
  <c r="I93" i="1"/>
  <c r="G92" i="1" l="1"/>
  <c r="G93" i="1" s="1"/>
  <c r="E92" i="1"/>
  <c r="D92" i="1"/>
  <c r="E50" i="1"/>
  <c r="G50" i="1" l="1"/>
  <c r="BC49" i="1"/>
  <c r="E93" i="1"/>
  <c r="F92" i="1"/>
  <c r="D49" i="1"/>
  <c r="D93" i="1" l="1"/>
  <c r="AZ93" i="1" s="1"/>
  <c r="AZ49" i="1"/>
  <c r="F50" i="1"/>
  <c r="BB49" i="1"/>
  <c r="G94" i="1"/>
  <c r="BC93" i="1"/>
  <c r="E94" i="1"/>
  <c r="BA93" i="1"/>
  <c r="F93" i="1"/>
  <c r="BB93" i="1" s="1"/>
  <c r="D50" i="1"/>
  <c r="F94" i="1" l="1"/>
  <c r="BB94" i="1" s="1"/>
  <c r="D94" i="1"/>
</calcChain>
</file>

<file path=xl/comments1.xml><?xml version="1.0" encoding="utf-8"?>
<comments xmlns="http://schemas.openxmlformats.org/spreadsheetml/2006/main">
  <authors>
    <author>UZ_SDaJ_STU</author>
    <author>Sloukova</author>
  </authors>
  <commentList>
    <comment ref="AR33" authorId="0">
      <text>
        <r>
          <rPr>
            <b/>
            <sz val="8"/>
            <color indexed="81"/>
            <rFont val="Tahoma"/>
            <family val="2"/>
            <charset val="238"/>
          </rPr>
          <t>UZ_SDaJ_STU:</t>
        </r>
        <r>
          <rPr>
            <sz val="8"/>
            <color indexed="81"/>
            <rFont val="Tahoma"/>
            <family val="2"/>
            <charset val="238"/>
          </rPr>
          <t xml:space="preserve">
Bez zúčtovania koeficientu, nevieme aký bude</t>
        </r>
      </text>
    </comment>
    <comment ref="D93" authorId="1">
      <text>
        <r>
          <rPr>
            <b/>
            <sz val="9"/>
            <color indexed="81"/>
            <rFont val="Segoe UI"/>
            <family val="2"/>
            <charset val="238"/>
          </rPr>
          <t>Sloukova: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<sst xmlns="http://schemas.openxmlformats.org/spreadsheetml/2006/main" count="244" uniqueCount="105">
  <si>
    <t>STAVEBNÁ  FAKULTA</t>
  </si>
  <si>
    <t>Číslo účtu</t>
  </si>
  <si>
    <t>Náklady</t>
  </si>
  <si>
    <t>Číslo riadku</t>
  </si>
  <si>
    <t>Činnosť</t>
  </si>
  <si>
    <t>Bezprostredne predchádzajúce účtovné obdobie</t>
  </si>
  <si>
    <t>Zdaňovaná</t>
  </si>
  <si>
    <t>Spolu</t>
  </si>
  <si>
    <t>Spotreba materiálu</t>
  </si>
  <si>
    <t>Spotreba energie</t>
  </si>
  <si>
    <t>Predaný tovar</t>
  </si>
  <si>
    <t>Opravy a udržiavanie</t>
  </si>
  <si>
    <t>Cestovné</t>
  </si>
  <si>
    <t>Náklady na reprezentáciu</t>
  </si>
  <si>
    <t>Ostatné služby</t>
  </si>
  <si>
    <t xml:space="preserve">Mzdové náklady </t>
  </si>
  <si>
    <t xml:space="preserve">Zákon.sociál.poistenie </t>
  </si>
  <si>
    <t>Ostatné sociálne poistenie</t>
  </si>
  <si>
    <t>Zákonné sociálne náklady</t>
  </si>
  <si>
    <t>Ostatné sociálne náklady</t>
  </si>
  <si>
    <t>Daň z motorových vozidiel</t>
  </si>
  <si>
    <t>Daň z nehnuteľností</t>
  </si>
  <si>
    <t>Ostatné dane a poplatky</t>
  </si>
  <si>
    <t>Zmluvné pokuty a penále</t>
  </si>
  <si>
    <t>Ostatné pokuty a penále</t>
  </si>
  <si>
    <t>Odpísanie pohľadávky</t>
  </si>
  <si>
    <t>Úroky</t>
  </si>
  <si>
    <t>Kurzové straty</t>
  </si>
  <si>
    <t>Dary</t>
  </si>
  <si>
    <t>Osobitné náklady</t>
  </si>
  <si>
    <t>Manká a škody</t>
  </si>
  <si>
    <t>Iné ostatné náklady</t>
  </si>
  <si>
    <t>Odpisy dlhodobého nehmotného majetku a dlhodobého hmotného majetku</t>
  </si>
  <si>
    <t>Zostatková cena predaného dlhodobého nehmotného majetku a dlhodobého hmotného majetku</t>
  </si>
  <si>
    <t>Predané cenné papiere</t>
  </si>
  <si>
    <t>Predaný materiál</t>
  </si>
  <si>
    <t>Náklady na krátkodobý finančný majetok</t>
  </si>
  <si>
    <t>Tvorba fondov</t>
  </si>
  <si>
    <t>Náklady na precenenie cenných papierov</t>
  </si>
  <si>
    <t>Tvorba a zúčtovanie opravných položiek</t>
  </si>
  <si>
    <t>Poskytnuté príspevky organizačným zložkám</t>
  </si>
  <si>
    <t>Poskytnuté príspevky iným účtovným jednotkám</t>
  </si>
  <si>
    <t>Poskytnuté príspevky fyzickým osobám</t>
  </si>
  <si>
    <t>Poskytnuté príspevky z podielu zapl.dane</t>
  </si>
  <si>
    <t>Poskytnuté príspevky z verejnej zbierky</t>
  </si>
  <si>
    <t>Účtová trieda 5 spolu r. 01 až r. 37</t>
  </si>
  <si>
    <t>Kontrolné číslo r. 01 až r. 38</t>
  </si>
  <si>
    <t>Výnosy</t>
  </si>
  <si>
    <t>Č.r.</t>
  </si>
  <si>
    <t>Tržby za vlastné výrobky</t>
  </si>
  <si>
    <t>Tržby z predaja služieb</t>
  </si>
  <si>
    <t>Tržby za predaný tovar</t>
  </si>
  <si>
    <t>Zmena stavu zásob nedokončenej výroby</t>
  </si>
  <si>
    <t>Zmena stavu zásob polotovarov</t>
  </si>
  <si>
    <t>Zmena stavu zásob výrobkov</t>
  </si>
  <si>
    <t>Zmena stavu zásob zvierat</t>
  </si>
  <si>
    <t>Aktivácia materiálu a tovaru</t>
  </si>
  <si>
    <t>Aktivácia vnútroorganizačných služieb</t>
  </si>
  <si>
    <t>Aktivácia dlhodobého nehmotného majetku</t>
  </si>
  <si>
    <t>Aktivácia dlhodobého hmotného majetku</t>
  </si>
  <si>
    <t>Platby za odpísané pohľadávky</t>
  </si>
  <si>
    <t>Kurzové zisky</t>
  </si>
  <si>
    <t>Prijaté dary</t>
  </si>
  <si>
    <t>Osobitné výnosy</t>
  </si>
  <si>
    <t>Zákonné poplatky</t>
  </si>
  <si>
    <t>Iné ostatné výnosy - mimodotačné</t>
  </si>
  <si>
    <t>Tržby z predaja dlhodobého nehmotného a dlhodobého hmotného majetku</t>
  </si>
  <si>
    <t>Výnosy z dlhodobého finančného majetku</t>
  </si>
  <si>
    <t>Tržby z predaja cenných papierov a podielov</t>
  </si>
  <si>
    <t>Tržby z predaja materiálu</t>
  </si>
  <si>
    <t>Výnosy z krátkodobého finančného majetku</t>
  </si>
  <si>
    <t>Výnosy z použitia fondu</t>
  </si>
  <si>
    <t>Výnosy z precenenia cenných papierov</t>
  </si>
  <si>
    <t>Výnosy z nájmu majetku</t>
  </si>
  <si>
    <t>Prijaté príspevky od organizačných zložiek</t>
  </si>
  <si>
    <t>Prijaté príspevky od iných organizácií</t>
  </si>
  <si>
    <t>Prijaté príspevky od fyzických osôb</t>
  </si>
  <si>
    <t>Prijaté členské príspevky</t>
  </si>
  <si>
    <t>Príspevky z podielu zaplatenej dane</t>
  </si>
  <si>
    <t>Prijaté príspevky z verejných zbierok</t>
  </si>
  <si>
    <t>Dotácie</t>
  </si>
  <si>
    <t>Účtová trieda 6 spolu    r. 39 až r. 73</t>
  </si>
  <si>
    <t>Výsledok hospodárenia pred zdanením     r. 74 - r. 38</t>
  </si>
  <si>
    <t>Kontrolné číslo                                            r. 39 až r. 78</t>
  </si>
  <si>
    <t>STAVEBNÁ FAKULTA</t>
  </si>
  <si>
    <t>STROJNÍCKA FAKULTA</t>
  </si>
  <si>
    <t>FEI</t>
  </si>
  <si>
    <t>FCHPT</t>
  </si>
  <si>
    <t xml:space="preserve">FAKULTA ARCHITEKTÚRY </t>
  </si>
  <si>
    <t>FAKULTA ARCHITEKTÚRY</t>
  </si>
  <si>
    <t>MTF</t>
  </si>
  <si>
    <t>FIIT</t>
  </si>
  <si>
    <t>Rektorát + CFS</t>
  </si>
  <si>
    <t>UZ TECHNIK</t>
  </si>
  <si>
    <t>UZ CAŠ</t>
  </si>
  <si>
    <t>STU SPOLU</t>
  </si>
  <si>
    <t>Rektorát +CFS</t>
  </si>
  <si>
    <t>UZ Technik</t>
  </si>
  <si>
    <t>UZ Gabčíkovo</t>
  </si>
  <si>
    <t>UZ ŠDaJ</t>
  </si>
  <si>
    <t>Rozpočtet  na rok 2021</t>
  </si>
  <si>
    <t>2020</t>
  </si>
  <si>
    <t>Ekonomická</t>
  </si>
  <si>
    <t>Hlavná</t>
  </si>
  <si>
    <t>Príloha č.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</si>
</sst>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#,##0\ _K_č"/>
    <numFmt numFmtId="165" formatCode="000"/>
    <numFmt numFmtId="166" formatCode="0.0%"/>
    <numFmt numFmtId="167" formatCode="0.0000"/>
  </numFmts>
  <fonts count="5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Narrow"/>
      <family val="2"/>
      <charset val="238"/>
    </font>
    <font>
      <sz val="10"/>
      <name val="Arial"/>
      <family val="2"/>
      <charset val="238"/>
    </font>
    <font>
      <sz val="10"/>
      <color indexed="12"/>
      <name val="Arial Narrow"/>
      <family val="2"/>
      <charset val="238"/>
    </font>
    <font>
      <b/>
      <sz val="10"/>
      <name val="Arial Narrow"/>
      <family val="2"/>
      <charset val="238"/>
    </font>
    <font>
      <b/>
      <sz val="12"/>
      <name val="Arial Narrow"/>
      <family val="2"/>
      <charset val="238"/>
    </font>
    <font>
      <b/>
      <sz val="10"/>
      <color indexed="12"/>
      <name val="Arial Narrow"/>
      <family val="2"/>
      <charset val="238"/>
    </font>
    <font>
      <b/>
      <sz val="8"/>
      <name val="Arial Narrow"/>
      <family val="2"/>
      <charset val="238"/>
    </font>
    <font>
      <b/>
      <sz val="8"/>
      <color indexed="12"/>
      <name val="Arial Narrow"/>
      <family val="2"/>
      <charset val="238"/>
    </font>
    <font>
      <sz val="8"/>
      <name val="Arial"/>
      <family val="2"/>
      <charset val="238"/>
    </font>
    <font>
      <sz val="10"/>
      <color indexed="48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indexed="12"/>
      <name val="Arial"/>
      <family val="2"/>
      <charset val="238"/>
    </font>
    <font>
      <b/>
      <sz val="8"/>
      <name val="Arial"/>
      <family val="2"/>
      <charset val="238"/>
    </font>
    <font>
      <sz val="10"/>
      <color indexed="57"/>
      <name val="Arial Narrow"/>
      <family val="2"/>
      <charset val="238"/>
    </font>
    <font>
      <sz val="10"/>
      <color indexed="57"/>
      <name val="Arial"/>
      <family val="2"/>
      <charset val="238"/>
    </font>
    <font>
      <b/>
      <i/>
      <sz val="8"/>
      <color indexed="12"/>
      <name val="Arial"/>
      <family val="2"/>
      <charset val="238"/>
    </font>
    <font>
      <b/>
      <i/>
      <sz val="8"/>
      <name val="Arial Narrow"/>
      <family val="2"/>
      <charset val="238"/>
    </font>
    <font>
      <b/>
      <i/>
      <sz val="8"/>
      <color rgb="FFFF0000"/>
      <name val="Arial"/>
      <family val="2"/>
      <charset val="238"/>
    </font>
    <font>
      <b/>
      <i/>
      <sz val="8"/>
      <color rgb="FFFF0000"/>
      <name val="Arial Narrow"/>
      <family val="2"/>
      <charset val="238"/>
    </font>
    <font>
      <b/>
      <i/>
      <sz val="8"/>
      <name val="Arial"/>
      <family val="2"/>
      <charset val="238"/>
    </font>
    <font>
      <b/>
      <sz val="10"/>
      <color indexed="10"/>
      <name val="Arial Narrow"/>
      <family val="2"/>
      <charset val="238"/>
    </font>
    <font>
      <sz val="10"/>
      <color indexed="48"/>
      <name val="Arial Narrow"/>
      <family val="2"/>
      <charset val="238"/>
    </font>
    <font>
      <b/>
      <sz val="8"/>
      <color rgb="FF0000FF"/>
      <name val="Arial Narrow"/>
      <family val="2"/>
      <charset val="238"/>
    </font>
    <font>
      <sz val="10"/>
      <color rgb="FF0000FF"/>
      <name val="Arial"/>
      <family val="2"/>
      <charset val="238"/>
    </font>
    <font>
      <b/>
      <sz val="10"/>
      <color rgb="FF0000FF"/>
      <name val="Arial"/>
      <family val="2"/>
      <charset val="238"/>
    </font>
    <font>
      <b/>
      <i/>
      <sz val="8"/>
      <color rgb="FF0000FF"/>
      <name val="Arial Narrow"/>
      <family val="2"/>
      <charset val="238"/>
    </font>
    <font>
      <b/>
      <sz val="12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sz val="8"/>
      <color rgb="FF0000FF"/>
      <name val="Arial"/>
      <family val="2"/>
      <charset val="238"/>
    </font>
    <font>
      <sz val="11"/>
      <color rgb="FF0000FF"/>
      <name val="Calibri"/>
      <family val="2"/>
      <charset val="238"/>
      <scheme val="minor"/>
    </font>
    <font>
      <sz val="10"/>
      <name val="Arial CE"/>
      <charset val="238"/>
    </font>
    <font>
      <b/>
      <sz val="11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9"/>
      <color indexed="1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sz val="10"/>
      <color rgb="FF3366FF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0"/>
      <color rgb="FF0000FF"/>
      <name val="Arial"/>
      <family val="2"/>
      <charset val="238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b/>
      <i/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1"/>
      <name val="Arial Narrow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13CED7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5" fillId="0" borderId="0"/>
    <xf numFmtId="49" fontId="32" fillId="0" borderId="1">
      <alignment horizontal="center" vertical="center" wrapText="1"/>
    </xf>
  </cellStyleXfs>
  <cellXfs count="295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164" fontId="2" fillId="0" borderId="0" xfId="0" applyNumberFormat="1" applyFont="1"/>
    <xf numFmtId="164" fontId="4" fillId="0" borderId="0" xfId="0" applyNumberFormat="1" applyFont="1"/>
    <xf numFmtId="4" fontId="3" fillId="0" borderId="0" xfId="0" applyNumberFormat="1" applyFont="1"/>
    <xf numFmtId="0" fontId="3" fillId="0" borderId="0" xfId="0" applyFont="1"/>
    <xf numFmtId="0" fontId="10" fillId="0" borderId="0" xfId="0" applyFont="1"/>
    <xf numFmtId="49" fontId="8" fillId="0" borderId="1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49" fontId="8" fillId="0" borderId="4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3" fontId="3" fillId="0" borderId="1" xfId="0" applyNumberFormat="1" applyFont="1" applyBorder="1"/>
    <xf numFmtId="3" fontId="3" fillId="3" borderId="1" xfId="0" applyNumberFormat="1" applyFont="1" applyFill="1" applyBorder="1"/>
    <xf numFmtId="0" fontId="12" fillId="0" borderId="0" xfId="0" applyFont="1"/>
    <xf numFmtId="3" fontId="3" fillId="0" borderId="1" xfId="0" applyNumberFormat="1" applyFont="1" applyFill="1" applyBorder="1"/>
    <xf numFmtId="0" fontId="10" fillId="0" borderId="1" xfId="0" applyFont="1" applyFill="1" applyBorder="1" applyAlignment="1">
      <alignment vertical="center" wrapText="1"/>
    </xf>
    <xf numFmtId="0" fontId="13" fillId="0" borderId="0" xfId="0" applyFont="1"/>
    <xf numFmtId="0" fontId="10" fillId="0" borderId="1" xfId="0" applyFont="1" applyBorder="1" applyAlignment="1">
      <alignment vertical="center" wrapText="1"/>
    </xf>
    <xf numFmtId="3" fontId="0" fillId="0" borderId="1" xfId="0" applyNumberFormat="1" applyBorder="1"/>
    <xf numFmtId="3" fontId="12" fillId="2" borderId="1" xfId="0" applyNumberFormat="1" applyFont="1" applyFill="1" applyBorder="1"/>
    <xf numFmtId="4" fontId="12" fillId="0" borderId="0" xfId="0" applyNumberFormat="1" applyFont="1"/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166" fontId="17" fillId="0" borderId="6" xfId="2" applyNumberFormat="1" applyFont="1" applyBorder="1"/>
    <xf numFmtId="164" fontId="16" fillId="0" borderId="6" xfId="0" applyNumberFormat="1" applyFont="1" applyBorder="1"/>
    <xf numFmtId="0" fontId="17" fillId="0" borderId="0" xfId="0" applyFont="1"/>
    <xf numFmtId="4" fontId="17" fillId="0" borderId="0" xfId="0" applyNumberFormat="1" applyFont="1"/>
    <xf numFmtId="166" fontId="17" fillId="0" borderId="0" xfId="2" applyNumberFormat="1" applyFont="1" applyBorder="1"/>
    <xf numFmtId="164" fontId="16" fillId="0" borderId="0" xfId="0" applyNumberFormat="1" applyFont="1" applyBorder="1"/>
    <xf numFmtId="0" fontId="13" fillId="0" borderId="0" xfId="0" applyFont="1" applyAlignment="1">
      <alignment horizontal="center"/>
    </xf>
    <xf numFmtId="4" fontId="13" fillId="0" borderId="0" xfId="0" applyNumberFormat="1" applyFont="1"/>
    <xf numFmtId="0" fontId="10" fillId="0" borderId="1" xfId="0" applyFont="1" applyFill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right" vertical="center"/>
    </xf>
    <xf numFmtId="165" fontId="12" fillId="0" borderId="0" xfId="0" applyNumberFormat="1" applyFont="1" applyBorder="1" applyAlignment="1" applyProtection="1">
      <alignment horizontal="center" vertical="center"/>
    </xf>
    <xf numFmtId="3" fontId="18" fillId="0" borderId="0" xfId="0" applyNumberFormat="1" applyFont="1" applyBorder="1" applyAlignment="1">
      <alignment horizontal="right" vertical="center"/>
    </xf>
    <xf numFmtId="1" fontId="18" fillId="0" borderId="0" xfId="0" applyNumberFormat="1" applyFont="1" applyBorder="1" applyAlignment="1">
      <alignment horizontal="right" vertical="center"/>
    </xf>
    <xf numFmtId="0" fontId="19" fillId="0" borderId="0" xfId="0" applyFont="1" applyAlignment="1">
      <alignment horizontal="left"/>
    </xf>
    <xf numFmtId="0" fontId="18" fillId="0" borderId="0" xfId="0" applyFont="1"/>
    <xf numFmtId="167" fontId="20" fillId="0" borderId="0" xfId="0" applyNumberFormat="1" applyFont="1"/>
    <xf numFmtId="3" fontId="21" fillId="0" borderId="0" xfId="0" applyNumberFormat="1" applyFont="1" applyBorder="1" applyAlignment="1">
      <alignment horizontal="right"/>
    </xf>
    <xf numFmtId="0" fontId="22" fillId="0" borderId="0" xfId="0" applyFont="1"/>
    <xf numFmtId="0" fontId="5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167" fontId="20" fillId="0" borderId="0" xfId="0" applyNumberFormat="1" applyFont="1" applyAlignment="1">
      <alignment horizontal="left"/>
    </xf>
    <xf numFmtId="3" fontId="21" fillId="0" borderId="0" xfId="0" applyNumberFormat="1" applyFont="1" applyBorder="1" applyAlignment="1">
      <alignment horizontal="left"/>
    </xf>
    <xf numFmtId="164" fontId="2" fillId="0" borderId="0" xfId="0" applyNumberFormat="1" applyFont="1" applyAlignment="1">
      <alignment horizontal="right"/>
    </xf>
    <xf numFmtId="164" fontId="23" fillId="0" borderId="0" xfId="0" applyNumberFormat="1" applyFont="1"/>
    <xf numFmtId="0" fontId="2" fillId="0" borderId="0" xfId="0" applyFont="1" applyAlignment="1">
      <alignment horizontal="left"/>
    </xf>
    <xf numFmtId="0" fontId="11" fillId="0" borderId="0" xfId="0" applyFont="1"/>
    <xf numFmtId="0" fontId="24" fillId="0" borderId="0" xfId="0" applyFont="1"/>
    <xf numFmtId="3" fontId="11" fillId="0" borderId="0" xfId="0" applyNumberFormat="1" applyFont="1"/>
    <xf numFmtId="0" fontId="24" fillId="0" borderId="0" xfId="0" applyFont="1" applyBorder="1" applyAlignment="1">
      <alignment horizontal="left"/>
    </xf>
    <xf numFmtId="0" fontId="24" fillId="0" borderId="0" xfId="0" applyFont="1" applyBorder="1"/>
    <xf numFmtId="0" fontId="24" fillId="0" borderId="0" xfId="0" applyFont="1" applyBorder="1" applyAlignment="1">
      <alignment horizontal="center"/>
    </xf>
    <xf numFmtId="164" fontId="24" fillId="0" borderId="0" xfId="0" applyNumberFormat="1" applyFont="1" applyBorder="1"/>
    <xf numFmtId="164" fontId="4" fillId="0" borderId="0" xfId="0" applyNumberFormat="1" applyFont="1" applyBorder="1"/>
    <xf numFmtId="4" fontId="3" fillId="0" borderId="0" xfId="0" applyNumberFormat="1" applyFont="1" applyBorder="1"/>
    <xf numFmtId="0" fontId="3" fillId="0" borderId="0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3" fontId="26" fillId="0" borderId="0" xfId="0" applyNumberFormat="1" applyFont="1" applyBorder="1"/>
    <xf numFmtId="3" fontId="28" fillId="0" borderId="0" xfId="0" applyNumberFormat="1" applyFont="1" applyBorder="1" applyAlignment="1">
      <alignment horizontal="right"/>
    </xf>
    <xf numFmtId="49" fontId="8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/>
    <xf numFmtId="0" fontId="10" fillId="0" borderId="1" xfId="0" applyFont="1" applyBorder="1" applyAlignment="1">
      <alignment horizontal="center"/>
    </xf>
    <xf numFmtId="4" fontId="3" fillId="0" borderId="1" xfId="0" applyNumberFormat="1" applyFont="1" applyBorder="1"/>
    <xf numFmtId="49" fontId="7" fillId="0" borderId="2" xfId="0" applyNumberFormat="1" applyFont="1" applyBorder="1" applyAlignment="1">
      <alignment horizontal="center"/>
    </xf>
    <xf numFmtId="3" fontId="26" fillId="0" borderId="2" xfId="0" applyNumberFormat="1" applyFont="1" applyBorder="1"/>
    <xf numFmtId="3" fontId="14" fillId="0" borderId="2" xfId="0" applyNumberFormat="1" applyFont="1" applyBorder="1"/>
    <xf numFmtId="0" fontId="10" fillId="0" borderId="1" xfId="0" applyFont="1" applyBorder="1"/>
    <xf numFmtId="3" fontId="12" fillId="0" borderId="1" xfId="0" applyNumberFormat="1" applyFont="1" applyBorder="1"/>
    <xf numFmtId="49" fontId="8" fillId="0" borderId="7" xfId="0" applyNumberFormat="1" applyFont="1" applyBorder="1" applyAlignment="1">
      <alignment horizontal="center" vertical="center" wrapText="1"/>
    </xf>
    <xf numFmtId="4" fontId="10" fillId="0" borderId="7" xfId="0" applyNumberFormat="1" applyFont="1" applyBorder="1"/>
    <xf numFmtId="49" fontId="9" fillId="0" borderId="9" xfId="0" applyNumberFormat="1" applyFont="1" applyBorder="1" applyAlignment="1">
      <alignment horizontal="center" vertical="center"/>
    </xf>
    <xf numFmtId="3" fontId="26" fillId="0" borderId="8" xfId="0" applyNumberFormat="1" applyFont="1" applyBorder="1"/>
    <xf numFmtId="3" fontId="14" fillId="0" borderId="8" xfId="0" applyNumberFormat="1" applyFont="1" applyBorder="1"/>
    <xf numFmtId="0" fontId="26" fillId="0" borderId="1" xfId="0" applyFont="1" applyBorder="1"/>
    <xf numFmtId="0" fontId="26" fillId="0" borderId="2" xfId="0" applyFont="1" applyBorder="1"/>
    <xf numFmtId="3" fontId="3" fillId="0" borderId="10" xfId="0" applyNumberFormat="1" applyFont="1" applyBorder="1"/>
    <xf numFmtId="3" fontId="12" fillId="0" borderId="10" xfId="0" applyNumberFormat="1" applyFont="1" applyBorder="1"/>
    <xf numFmtId="3" fontId="3" fillId="0" borderId="2" xfId="0" applyNumberFormat="1" applyFont="1" applyBorder="1"/>
    <xf numFmtId="4" fontId="3" fillId="0" borderId="10" xfId="0" applyNumberFormat="1" applyFont="1" applyBorder="1"/>
    <xf numFmtId="4" fontId="3" fillId="0" borderId="10" xfId="1" applyNumberFormat="1" applyFont="1" applyBorder="1"/>
    <xf numFmtId="3" fontId="3" fillId="0" borderId="10" xfId="0" applyNumberFormat="1" applyFont="1" applyFill="1" applyBorder="1"/>
    <xf numFmtId="3" fontId="3" fillId="0" borderId="0" xfId="0" applyNumberFormat="1" applyFont="1" applyBorder="1"/>
    <xf numFmtId="0" fontId="26" fillId="0" borderId="8" xfId="0" applyFont="1" applyBorder="1"/>
    <xf numFmtId="3" fontId="3" fillId="0" borderId="8" xfId="0" applyNumberFormat="1" applyFont="1" applyBorder="1"/>
    <xf numFmtId="49" fontId="8" fillId="0" borderId="10" xfId="0" applyNumberFormat="1" applyFont="1" applyBorder="1" applyAlignment="1">
      <alignment horizontal="center" vertical="center" wrapText="1"/>
    </xf>
    <xf numFmtId="4" fontId="10" fillId="0" borderId="10" xfId="0" applyNumberFormat="1" applyFont="1" applyBorder="1"/>
    <xf numFmtId="0" fontId="3" fillId="0" borderId="10" xfId="0" applyFont="1" applyBorder="1"/>
    <xf numFmtId="3" fontId="0" fillId="0" borderId="1" xfId="0" applyNumberFormat="1" applyFill="1" applyBorder="1"/>
    <xf numFmtId="3" fontId="11" fillId="0" borderId="2" xfId="0" applyNumberFormat="1" applyFont="1" applyBorder="1"/>
    <xf numFmtId="3" fontId="30" fillId="0" borderId="1" xfId="0" applyNumberFormat="1" applyFont="1" applyBorder="1"/>
    <xf numFmtId="3" fontId="37" fillId="0" borderId="1" xfId="0" applyNumberFormat="1" applyFont="1" applyBorder="1"/>
    <xf numFmtId="3" fontId="36" fillId="0" borderId="1" xfId="3" applyNumberFormat="1" applyFont="1" applyBorder="1" applyAlignment="1">
      <alignment horizontal="right"/>
    </xf>
    <xf numFmtId="3" fontId="11" fillId="0" borderId="8" xfId="0" applyNumberFormat="1" applyFont="1" applyBorder="1"/>
    <xf numFmtId="3" fontId="0" fillId="0" borderId="10" xfId="0" applyNumberFormat="1" applyFill="1" applyBorder="1"/>
    <xf numFmtId="3" fontId="3" fillId="3" borderId="10" xfId="0" applyNumberFormat="1" applyFont="1" applyFill="1" applyBorder="1"/>
    <xf numFmtId="3" fontId="30" fillId="0" borderId="10" xfId="0" applyNumberFormat="1" applyFont="1" applyBorder="1"/>
    <xf numFmtId="3" fontId="12" fillId="2" borderId="10" xfId="0" applyNumberFormat="1" applyFont="1" applyFill="1" applyBorder="1"/>
    <xf numFmtId="3" fontId="38" fillId="0" borderId="1" xfId="0" applyNumberFormat="1" applyFont="1" applyBorder="1"/>
    <xf numFmtId="3" fontId="38" fillId="0" borderId="0" xfId="0" applyNumberFormat="1" applyFont="1"/>
    <xf numFmtId="3" fontId="0" fillId="0" borderId="5" xfId="0" applyNumberFormat="1" applyBorder="1"/>
    <xf numFmtId="3" fontId="11" fillId="0" borderId="3" xfId="0" applyNumberFormat="1" applyFont="1" applyBorder="1"/>
    <xf numFmtId="3" fontId="3" fillId="0" borderId="1" xfId="4" applyNumberFormat="1" applyFont="1" applyFill="1" applyBorder="1" applyAlignment="1">
      <alignment horizontal="right" vertical="center" wrapText="1"/>
    </xf>
    <xf numFmtId="3" fontId="32" fillId="0" borderId="8" xfId="0" applyNumberFormat="1" applyFont="1" applyFill="1" applyBorder="1" applyAlignment="1">
      <alignment horizontal="right" vertical="center"/>
    </xf>
    <xf numFmtId="3" fontId="39" fillId="0" borderId="12" xfId="0" applyNumberFormat="1" applyFont="1" applyFill="1" applyBorder="1" applyAlignment="1">
      <alignment horizontal="right" vertical="center"/>
    </xf>
    <xf numFmtId="3" fontId="0" fillId="3" borderId="1" xfId="0" applyNumberFormat="1" applyFill="1" applyBorder="1"/>
    <xf numFmtId="3" fontId="40" fillId="0" borderId="1" xfId="0" applyNumberFormat="1" applyFont="1" applyBorder="1"/>
    <xf numFmtId="3" fontId="0" fillId="0" borderId="10" xfId="0" applyNumberFormat="1" applyBorder="1"/>
    <xf numFmtId="3" fontId="40" fillId="0" borderId="10" xfId="0" applyNumberFormat="1" applyFont="1" applyBorder="1"/>
    <xf numFmtId="3" fontId="41" fillId="0" borderId="10" xfId="0" applyNumberFormat="1" applyFont="1" applyBorder="1"/>
    <xf numFmtId="3" fontId="27" fillId="3" borderId="8" xfId="0" applyNumberFormat="1" applyFont="1" applyFill="1" applyBorder="1"/>
    <xf numFmtId="3" fontId="0" fillId="3" borderId="10" xfId="0" applyNumberFormat="1" applyFont="1" applyFill="1" applyBorder="1"/>
    <xf numFmtId="0" fontId="0" fillId="0" borderId="8" xfId="0" applyBorder="1"/>
    <xf numFmtId="0" fontId="3" fillId="0" borderId="8" xfId="0" applyFont="1" applyBorder="1"/>
    <xf numFmtId="3" fontId="32" fillId="0" borderId="1" xfId="4" applyNumberFormat="1" applyFill="1" applyBorder="1" applyAlignment="1">
      <alignment horizontal="right" vertical="center" wrapText="1"/>
    </xf>
    <xf numFmtId="3" fontId="32" fillId="0" borderId="2" xfId="4" applyNumberFormat="1" applyFill="1" applyBorder="1" applyAlignment="1">
      <alignment horizontal="right" vertical="center" wrapText="1"/>
    </xf>
    <xf numFmtId="3" fontId="32" fillId="0" borderId="1" xfId="4" applyNumberFormat="1" applyFont="1" applyFill="1" applyBorder="1" applyAlignment="1">
      <alignment horizontal="right" vertical="center" wrapText="1"/>
    </xf>
    <xf numFmtId="3" fontId="32" fillId="0" borderId="4" xfId="4" applyNumberFormat="1" applyFill="1" applyBorder="1" applyAlignment="1">
      <alignment horizontal="right" vertical="center" wrapText="1"/>
    </xf>
    <xf numFmtId="3" fontId="39" fillId="0" borderId="15" xfId="4" applyNumberFormat="1" applyFont="1" applyFill="1" applyBorder="1" applyAlignment="1">
      <alignment horizontal="right" vertical="center" wrapText="1"/>
    </xf>
    <xf numFmtId="3" fontId="39" fillId="0" borderId="16" xfId="4" applyNumberFormat="1" applyFont="1" applyFill="1" applyBorder="1" applyAlignment="1">
      <alignment horizontal="right" vertical="center" wrapText="1"/>
    </xf>
    <xf numFmtId="3" fontId="22" fillId="0" borderId="0" xfId="0" applyNumberFormat="1" applyFont="1"/>
    <xf numFmtId="4" fontId="22" fillId="0" borderId="0" xfId="0" applyNumberFormat="1" applyFont="1"/>
    <xf numFmtId="3" fontId="27" fillId="0" borderId="8" xfId="0" applyNumberFormat="1" applyFont="1" applyBorder="1"/>
    <xf numFmtId="3" fontId="17" fillId="0" borderId="0" xfId="0" applyNumberFormat="1" applyFont="1"/>
    <xf numFmtId="3" fontId="3" fillId="0" borderId="7" xfId="0" applyNumberFormat="1" applyFont="1" applyBorder="1"/>
    <xf numFmtId="165" fontId="12" fillId="0" borderId="5" xfId="0" applyNumberFormat="1" applyFont="1" applyBorder="1" applyAlignment="1" applyProtection="1">
      <alignment horizontal="center" vertical="center"/>
    </xf>
    <xf numFmtId="3" fontId="26" fillId="0" borderId="5" xfId="0" applyNumberFormat="1" applyFont="1" applyBorder="1"/>
    <xf numFmtId="3" fontId="45" fillId="5" borderId="15" xfId="0" applyNumberFormat="1" applyFont="1" applyFill="1" applyBorder="1"/>
    <xf numFmtId="3" fontId="46" fillId="5" borderId="16" xfId="0" applyNumberFormat="1" applyFont="1" applyFill="1" applyBorder="1"/>
    <xf numFmtId="3" fontId="45" fillId="5" borderId="18" xfId="0" applyNumberFormat="1" applyFont="1" applyFill="1" applyBorder="1"/>
    <xf numFmtId="3" fontId="45" fillId="5" borderId="16" xfId="0" applyNumberFormat="1" applyFont="1" applyFill="1" applyBorder="1"/>
    <xf numFmtId="3" fontId="49" fillId="5" borderId="18" xfId="0" applyNumberFormat="1" applyFont="1" applyFill="1" applyBorder="1"/>
    <xf numFmtId="3" fontId="46" fillId="5" borderId="18" xfId="0" applyNumberFormat="1" applyFont="1" applyFill="1" applyBorder="1"/>
    <xf numFmtId="3" fontId="46" fillId="5" borderId="15" xfId="0" applyNumberFormat="1" applyFont="1" applyFill="1" applyBorder="1"/>
    <xf numFmtId="49" fontId="8" fillId="0" borderId="1" xfId="0" applyNumberFormat="1" applyFont="1" applyBorder="1" applyAlignment="1">
      <alignment horizontal="center" vertical="center" wrapText="1"/>
    </xf>
    <xf numFmtId="4" fontId="44" fillId="0" borderId="23" xfId="0" applyNumberFormat="1" applyFont="1" applyBorder="1"/>
    <xf numFmtId="4" fontId="3" fillId="0" borderId="23" xfId="0" applyNumberFormat="1" applyFont="1" applyBorder="1"/>
    <xf numFmtId="0" fontId="26" fillId="0" borderId="22" xfId="0" applyFont="1" applyBorder="1"/>
    <xf numFmtId="3" fontId="46" fillId="5" borderId="26" xfId="0" applyNumberFormat="1" applyFont="1" applyFill="1" applyBorder="1"/>
    <xf numFmtId="3" fontId="3" fillId="0" borderId="7" xfId="0" applyNumberFormat="1" applyFont="1" applyFill="1" applyBorder="1"/>
    <xf numFmtId="3" fontId="0" fillId="0" borderId="7" xfId="0" applyNumberFormat="1" applyFill="1" applyBorder="1"/>
    <xf numFmtId="3" fontId="3" fillId="3" borderId="7" xfId="0" applyNumberFormat="1" applyFont="1" applyFill="1" applyBorder="1"/>
    <xf numFmtId="3" fontId="30" fillId="0" borderId="7" xfId="0" applyNumberFormat="1" applyFont="1" applyBorder="1"/>
    <xf numFmtId="3" fontId="50" fillId="0" borderId="10" xfId="0" applyNumberFormat="1" applyFont="1" applyBorder="1"/>
    <xf numFmtId="3" fontId="36" fillId="0" borderId="10" xfId="3" applyNumberFormat="1" applyFont="1" applyBorder="1" applyAlignment="1">
      <alignment horizontal="right"/>
    </xf>
    <xf numFmtId="3" fontId="12" fillId="4" borderId="24" xfId="0" applyNumberFormat="1" applyFont="1" applyFill="1" applyBorder="1"/>
    <xf numFmtId="3" fontId="12" fillId="4" borderId="27" xfId="0" applyNumberFormat="1" applyFont="1" applyFill="1" applyBorder="1"/>
    <xf numFmtId="3" fontId="12" fillId="4" borderId="28" xfId="0" applyNumberFormat="1" applyFont="1" applyFill="1" applyBorder="1"/>
    <xf numFmtId="3" fontId="46" fillId="5" borderId="29" xfId="0" applyNumberFormat="1" applyFont="1" applyFill="1" applyBorder="1"/>
    <xf numFmtId="3" fontId="38" fillId="0" borderId="7" xfId="0" applyNumberFormat="1" applyFont="1" applyBorder="1"/>
    <xf numFmtId="3" fontId="45" fillId="5" borderId="31" xfId="0" applyNumberFormat="1" applyFont="1" applyFill="1" applyBorder="1"/>
    <xf numFmtId="3" fontId="38" fillId="0" borderId="10" xfId="0" applyNumberFormat="1" applyFont="1" applyBorder="1"/>
    <xf numFmtId="0" fontId="3" fillId="0" borderId="32" xfId="0" applyFont="1" applyBorder="1"/>
    <xf numFmtId="3" fontId="26" fillId="0" borderId="32" xfId="0" applyNumberFormat="1" applyFont="1" applyBorder="1"/>
    <xf numFmtId="3" fontId="38" fillId="0" borderId="32" xfId="0" applyNumberFormat="1" applyFont="1" applyBorder="1"/>
    <xf numFmtId="3" fontId="11" fillId="0" borderId="34" xfId="0" applyNumberFormat="1" applyFont="1" applyBorder="1"/>
    <xf numFmtId="3" fontId="32" fillId="0" borderId="10" xfId="4" applyNumberFormat="1" applyFill="1" applyBorder="1" applyAlignment="1">
      <alignment horizontal="right" vertical="center" wrapText="1"/>
    </xf>
    <xf numFmtId="3" fontId="32" fillId="0" borderId="10" xfId="4" applyNumberFormat="1" applyFont="1" applyFill="1" applyBorder="1" applyAlignment="1">
      <alignment horizontal="right" vertical="center" wrapText="1"/>
    </xf>
    <xf numFmtId="3" fontId="32" fillId="0" borderId="17" xfId="4" applyNumberFormat="1" applyFill="1" applyBorder="1" applyAlignment="1">
      <alignment horizontal="right" vertical="center" wrapText="1"/>
    </xf>
    <xf numFmtId="3" fontId="39" fillId="0" borderId="18" xfId="4" applyNumberFormat="1" applyFont="1" applyFill="1" applyBorder="1" applyAlignment="1">
      <alignment horizontal="right" vertical="center" wrapText="1"/>
    </xf>
    <xf numFmtId="3" fontId="3" fillId="0" borderId="10" xfId="4" applyNumberFormat="1" applyFont="1" applyFill="1" applyBorder="1" applyAlignment="1">
      <alignment horizontal="right" vertical="center" wrapText="1"/>
    </xf>
    <xf numFmtId="3" fontId="44" fillId="0" borderId="34" xfId="0" applyNumberFormat="1" applyFont="1" applyBorder="1"/>
    <xf numFmtId="3" fontId="14" fillId="0" borderId="5" xfId="0" applyNumberFormat="1" applyFont="1" applyBorder="1"/>
    <xf numFmtId="49" fontId="8" fillId="0" borderId="17" xfId="0" applyNumberFormat="1" applyFont="1" applyBorder="1" applyAlignment="1">
      <alignment horizontal="center" vertical="center"/>
    </xf>
    <xf numFmtId="3" fontId="0" fillId="0" borderId="17" xfId="0" applyNumberFormat="1" applyBorder="1"/>
    <xf numFmtId="3" fontId="0" fillId="0" borderId="4" xfId="0" applyNumberFormat="1" applyBorder="1"/>
    <xf numFmtId="3" fontId="3" fillId="3" borderId="4" xfId="0" applyNumberFormat="1" applyFont="1" applyFill="1" applyBorder="1"/>
    <xf numFmtId="3" fontId="14" fillId="0" borderId="9" xfId="0" applyNumberFormat="1" applyFont="1" applyBorder="1"/>
    <xf numFmtId="3" fontId="12" fillId="2" borderId="18" xfId="0" applyNumberFormat="1" applyFont="1" applyFill="1" applyBorder="1"/>
    <xf numFmtId="3" fontId="12" fillId="2" borderId="15" xfId="0" applyNumberFormat="1" applyFont="1" applyFill="1" applyBorder="1"/>
    <xf numFmtId="3" fontId="12" fillId="2" borderId="26" xfId="0" applyNumberFormat="1" applyFont="1" applyFill="1" applyBorder="1"/>
    <xf numFmtId="0" fontId="3" fillId="0" borderId="4" xfId="0" applyFont="1" applyBorder="1"/>
    <xf numFmtId="3" fontId="12" fillId="4" borderId="18" xfId="0" applyNumberFormat="1" applyFont="1" applyFill="1" applyBorder="1"/>
    <xf numFmtId="3" fontId="12" fillId="4" borderId="31" xfId="0" applyNumberFormat="1" applyFont="1" applyFill="1" applyBorder="1"/>
    <xf numFmtId="3" fontId="12" fillId="4" borderId="39" xfId="0" applyNumberFormat="1" applyFont="1" applyFill="1" applyBorder="1"/>
    <xf numFmtId="4" fontId="3" fillId="0" borderId="17" xfId="0" applyNumberFormat="1" applyFont="1" applyBorder="1"/>
    <xf numFmtId="0" fontId="26" fillId="0" borderId="9" xfId="0" applyFont="1" applyBorder="1"/>
    <xf numFmtId="3" fontId="3" fillId="0" borderId="17" xfId="0" applyNumberFormat="1" applyFont="1" applyBorder="1"/>
    <xf numFmtId="3" fontId="3" fillId="0" borderId="4" xfId="0" applyNumberFormat="1" applyFont="1" applyBorder="1"/>
    <xf numFmtId="3" fontId="26" fillId="0" borderId="9" xfId="0" applyNumberFormat="1" applyFont="1" applyBorder="1"/>
    <xf numFmtId="3" fontId="0" fillId="0" borderId="7" xfId="0" applyNumberFormat="1" applyBorder="1"/>
    <xf numFmtId="0" fontId="3" fillId="0" borderId="17" xfId="0" applyFont="1" applyBorder="1"/>
    <xf numFmtId="0" fontId="3" fillId="0" borderId="35" xfId="0" applyFont="1" applyBorder="1"/>
    <xf numFmtId="0" fontId="26" fillId="0" borderId="32" xfId="0" applyFont="1" applyBorder="1"/>
    <xf numFmtId="0" fontId="3" fillId="0" borderId="9" xfId="0" applyFont="1" applyBorder="1"/>
    <xf numFmtId="3" fontId="27" fillId="4" borderId="39" xfId="0" applyNumberFormat="1" applyFont="1" applyFill="1" applyBorder="1"/>
    <xf numFmtId="3" fontId="30" fillId="0" borderId="17" xfId="0" applyNumberFormat="1" applyFont="1" applyBorder="1"/>
    <xf numFmtId="3" fontId="30" fillId="0" borderId="4" xfId="0" applyNumberFormat="1" applyFont="1" applyBorder="1"/>
    <xf numFmtId="3" fontId="30" fillId="0" borderId="30" xfId="0" applyNumberFormat="1" applyFont="1" applyBorder="1"/>
    <xf numFmtId="3" fontId="14" fillId="0" borderId="14" xfId="0" applyNumberFormat="1" applyFont="1" applyBorder="1"/>
    <xf numFmtId="4" fontId="3" fillId="0" borderId="25" xfId="0" applyNumberFormat="1" applyFont="1" applyBorder="1"/>
    <xf numFmtId="4" fontId="12" fillId="4" borderId="18" xfId="0" applyNumberFormat="1" applyFont="1" applyFill="1" applyBorder="1"/>
    <xf numFmtId="4" fontId="12" fillId="4" borderId="19" xfId="0" applyNumberFormat="1" applyFont="1" applyFill="1" applyBorder="1"/>
    <xf numFmtId="0" fontId="10" fillId="0" borderId="4" xfId="0" applyFont="1" applyBorder="1" applyAlignment="1">
      <alignment vertical="center"/>
    </xf>
    <xf numFmtId="3" fontId="26" fillId="0" borderId="14" xfId="0" applyNumberFormat="1" applyFont="1" applyBorder="1"/>
    <xf numFmtId="3" fontId="3" fillId="0" borderId="17" xfId="0" applyNumberFormat="1" applyFont="1" applyFill="1" applyBorder="1"/>
    <xf numFmtId="4" fontId="3" fillId="0" borderId="4" xfId="0" applyNumberFormat="1" applyFont="1" applyBorder="1"/>
    <xf numFmtId="3" fontId="3" fillId="0" borderId="14" xfId="0" applyNumberFormat="1" applyFont="1" applyFill="1" applyBorder="1"/>
    <xf numFmtId="3" fontId="3" fillId="0" borderId="14" xfId="0" applyNumberFormat="1" applyFont="1" applyBorder="1"/>
    <xf numFmtId="3" fontId="3" fillId="0" borderId="9" xfId="0" applyNumberFormat="1" applyFont="1" applyBorder="1"/>
    <xf numFmtId="3" fontId="11" fillId="0" borderId="14" xfId="0" applyNumberFormat="1" applyFont="1" applyBorder="1"/>
    <xf numFmtId="3" fontId="40" fillId="0" borderId="17" xfId="0" applyNumberFormat="1" applyFont="1" applyBorder="1"/>
    <xf numFmtId="3" fontId="38" fillId="0" borderId="4" xfId="0" applyNumberFormat="1" applyFont="1" applyBorder="1"/>
    <xf numFmtId="3" fontId="11" fillId="0" borderId="9" xfId="0" applyNumberFormat="1" applyFont="1" applyBorder="1"/>
    <xf numFmtId="3" fontId="0" fillId="0" borderId="40" xfId="0" applyNumberFormat="1" applyBorder="1"/>
    <xf numFmtId="3" fontId="3" fillId="0" borderId="30" xfId="0" applyNumberFormat="1" applyFont="1" applyFill="1" applyBorder="1"/>
    <xf numFmtId="3" fontId="11" fillId="0" borderId="6" xfId="0" applyNumberFormat="1" applyFont="1" applyBorder="1"/>
    <xf numFmtId="3" fontId="3" fillId="0" borderId="17" xfId="4" applyNumberFormat="1" applyFont="1" applyFill="1" applyBorder="1" applyAlignment="1">
      <alignment horizontal="right" vertical="center" wrapText="1"/>
    </xf>
    <xf numFmtId="3" fontId="3" fillId="0" borderId="4" xfId="4" applyNumberFormat="1" applyFont="1" applyFill="1" applyBorder="1" applyAlignment="1">
      <alignment horizontal="right" vertical="center" wrapText="1"/>
    </xf>
    <xf numFmtId="3" fontId="11" fillId="0" borderId="41" xfId="0" applyNumberFormat="1" applyFont="1" applyBorder="1"/>
    <xf numFmtId="4" fontId="44" fillId="0" borderId="25" xfId="0" applyNumberFormat="1" applyFont="1" applyBorder="1"/>
    <xf numFmtId="3" fontId="27" fillId="4" borderId="16" xfId="0" applyNumberFormat="1" applyFont="1" applyFill="1" applyBorder="1"/>
    <xf numFmtId="4" fontId="12" fillId="4" borderId="15" xfId="0" applyNumberFormat="1" applyFont="1" applyFill="1" applyBorder="1"/>
    <xf numFmtId="3" fontId="12" fillId="4" borderId="15" xfId="0" applyNumberFormat="1" applyFont="1" applyFill="1" applyBorder="1"/>
    <xf numFmtId="3" fontId="12" fillId="4" borderId="16" xfId="0" applyNumberFormat="1" applyFont="1" applyFill="1" applyBorder="1"/>
    <xf numFmtId="3" fontId="27" fillId="2" borderId="15" xfId="0" applyNumberFormat="1" applyFont="1" applyFill="1" applyBorder="1"/>
    <xf numFmtId="3" fontId="27" fillId="4" borderId="26" xfId="0" applyNumberFormat="1" applyFont="1" applyFill="1" applyBorder="1"/>
    <xf numFmtId="3" fontId="12" fillId="4" borderId="26" xfId="0" applyNumberFormat="1" applyFont="1" applyFill="1" applyBorder="1"/>
    <xf numFmtId="3" fontId="27" fillId="2" borderId="26" xfId="0" applyNumberFormat="1" applyFont="1" applyFill="1" applyBorder="1"/>
    <xf numFmtId="3" fontId="12" fillId="2" borderId="31" xfId="0" applyNumberFormat="1" applyFont="1" applyFill="1" applyBorder="1"/>
    <xf numFmtId="3" fontId="27" fillId="2" borderId="16" xfId="0" applyNumberFormat="1" applyFont="1" applyFill="1" applyBorder="1"/>
    <xf numFmtId="4" fontId="27" fillId="4" borderId="19" xfId="0" applyNumberFormat="1" applyFont="1" applyFill="1" applyBorder="1"/>
    <xf numFmtId="165" fontId="3" fillId="2" borderId="26" xfId="0" applyNumberFormat="1" applyFont="1" applyFill="1" applyBorder="1" applyAlignment="1" applyProtection="1">
      <alignment horizontal="center" vertical="center"/>
    </xf>
    <xf numFmtId="0" fontId="10" fillId="0" borderId="10" xfId="0" applyFont="1" applyBorder="1" applyAlignment="1">
      <alignment horizontal="center" vertical="center"/>
    </xf>
    <xf numFmtId="165" fontId="3" fillId="0" borderId="8" xfId="0" applyNumberFormat="1" applyFont="1" applyBorder="1" applyAlignment="1" applyProtection="1">
      <alignment horizontal="center" vertical="center"/>
    </xf>
    <xf numFmtId="165" fontId="3" fillId="0" borderId="13" xfId="0" applyNumberFormat="1" applyFont="1" applyBorder="1" applyAlignment="1" applyProtection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165" fontId="3" fillId="0" borderId="42" xfId="0" applyNumberFormat="1" applyFont="1" applyBorder="1" applyAlignment="1" applyProtection="1">
      <alignment horizontal="center" vertical="center"/>
    </xf>
    <xf numFmtId="3" fontId="3" fillId="3" borderId="30" xfId="0" applyNumberFormat="1" applyFont="1" applyFill="1" applyBorder="1"/>
    <xf numFmtId="0" fontId="2" fillId="0" borderId="20" xfId="0" applyFont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10" fillId="0" borderId="10" xfId="0" applyFont="1" applyFill="1" applyBorder="1" applyAlignment="1">
      <alignment horizontal="center" vertical="center"/>
    </xf>
    <xf numFmtId="165" fontId="3" fillId="0" borderId="9" xfId="0" applyNumberFormat="1" applyFont="1" applyBorder="1" applyAlignment="1" applyProtection="1">
      <alignment horizontal="center" vertical="center"/>
    </xf>
    <xf numFmtId="165" fontId="3" fillId="5" borderId="26" xfId="0" applyNumberFormat="1" applyFont="1" applyFill="1" applyBorder="1" applyAlignment="1" applyProtection="1">
      <alignment horizontal="center" vertical="center"/>
    </xf>
    <xf numFmtId="0" fontId="44" fillId="0" borderId="0" xfId="0" applyFont="1"/>
    <xf numFmtId="0" fontId="15" fillId="0" borderId="5" xfId="0" applyFont="1" applyBorder="1" applyAlignment="1">
      <alignment horizontal="left" vertical="center"/>
    </xf>
    <xf numFmtId="0" fontId="15" fillId="2" borderId="18" xfId="0" applyFont="1" applyFill="1" applyBorder="1" applyAlignment="1">
      <alignment horizontal="left" vertical="center"/>
    </xf>
    <xf numFmtId="0" fontId="15" fillId="2" borderId="15" xfId="0" applyFont="1" applyFill="1" applyBorder="1" applyAlignment="1">
      <alignment horizontal="left" vertical="center"/>
    </xf>
    <xf numFmtId="164" fontId="29" fillId="4" borderId="3" xfId="0" applyNumberFormat="1" applyFont="1" applyFill="1" applyBorder="1" applyAlignment="1">
      <alignment horizontal="center"/>
    </xf>
    <xf numFmtId="164" fontId="29" fillId="4" borderId="7" xfId="0" applyNumberFormat="1" applyFont="1" applyFill="1" applyBorder="1" applyAlignment="1">
      <alignment horizontal="center"/>
    </xf>
    <xf numFmtId="49" fontId="8" fillId="0" borderId="10" xfId="0" applyNumberFormat="1" applyFont="1" applyBorder="1" applyAlignment="1">
      <alignment horizontal="center" vertical="center" wrapText="1"/>
    </xf>
    <xf numFmtId="49" fontId="51" fillId="0" borderId="1" xfId="0" applyNumberFormat="1" applyFont="1" applyBorder="1" applyAlignment="1">
      <alignment horizontal="center" vertical="center" wrapText="1"/>
    </xf>
    <xf numFmtId="49" fontId="8" fillId="0" borderId="8" xfId="0" applyNumberFormat="1" applyFont="1" applyBorder="1" applyAlignment="1">
      <alignment horizontal="center" vertical="center" wrapText="1"/>
    </xf>
    <xf numFmtId="49" fontId="8" fillId="0" borderId="7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51" fillId="0" borderId="0" xfId="0" applyFont="1" applyAlignment="1">
      <alignment horizontal="center"/>
    </xf>
    <xf numFmtId="49" fontId="9" fillId="0" borderId="2" xfId="0" applyNumberFormat="1" applyFont="1" applyBorder="1" applyAlignment="1">
      <alignment horizontal="center" vertical="center" wrapText="1"/>
    </xf>
    <xf numFmtId="0" fontId="15" fillId="5" borderId="18" xfId="0" applyFont="1" applyFill="1" applyBorder="1" applyAlignment="1">
      <alignment horizontal="left" vertical="center"/>
    </xf>
    <xf numFmtId="0" fontId="15" fillId="5" borderId="15" xfId="0" applyFont="1" applyFill="1" applyBorder="1" applyAlignment="1">
      <alignment horizontal="left" vertical="center"/>
    </xf>
    <xf numFmtId="0" fontId="29" fillId="4" borderId="36" xfId="0" applyFont="1" applyFill="1" applyBorder="1" applyAlignment="1">
      <alignment horizontal="center"/>
    </xf>
    <xf numFmtId="0" fontId="30" fillId="4" borderId="37" xfId="0" applyFont="1" applyFill="1" applyBorder="1" applyAlignment="1"/>
    <xf numFmtId="0" fontId="30" fillId="4" borderId="38" xfId="0" applyFont="1" applyFill="1" applyBorder="1" applyAlignment="1"/>
    <xf numFmtId="49" fontId="8" fillId="0" borderId="20" xfId="0" applyNumberFormat="1" applyFont="1" applyBorder="1" applyAlignment="1">
      <alignment horizontal="center" vertical="center" wrapText="1"/>
    </xf>
    <xf numFmtId="49" fontId="8" fillId="0" borderId="17" xfId="0" applyNumberFormat="1" applyFont="1" applyBorder="1" applyAlignment="1">
      <alignment horizontal="center" vertical="center" wrapText="1"/>
    </xf>
    <xf numFmtId="49" fontId="51" fillId="0" borderId="21" xfId="0" applyNumberFormat="1" applyFont="1" applyBorder="1" applyAlignment="1">
      <alignment horizontal="center" vertical="center" wrapText="1"/>
    </xf>
    <xf numFmtId="49" fontId="51" fillId="0" borderId="4" xfId="0" applyNumberFormat="1" applyFont="1" applyBorder="1" applyAlignment="1">
      <alignment horizontal="center" vertical="center" wrapText="1"/>
    </xf>
    <xf numFmtId="49" fontId="8" fillId="0" borderId="22" xfId="0" applyNumberFormat="1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/>
    </xf>
    <xf numFmtId="49" fontId="25" fillId="0" borderId="8" xfId="0" applyNumberFormat="1" applyFont="1" applyBorder="1" applyAlignment="1">
      <alignment horizontal="center" vertical="center" wrapText="1"/>
    </xf>
    <xf numFmtId="4" fontId="29" fillId="4" borderId="10" xfId="0" applyNumberFormat="1" applyFont="1" applyFill="1" applyBorder="1" applyAlignment="1">
      <alignment horizontal="center"/>
    </xf>
    <xf numFmtId="0" fontId="31" fillId="4" borderId="1" xfId="0" applyFont="1" applyFill="1" applyBorder="1" applyAlignment="1">
      <alignment horizontal="center"/>
    </xf>
    <xf numFmtId="4" fontId="10" fillId="0" borderId="10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3" fillId="0" borderId="1" xfId="0" applyFont="1" applyBorder="1" applyAlignment="1">
      <alignment wrapText="1"/>
    </xf>
    <xf numFmtId="0" fontId="34" fillId="0" borderId="1" xfId="0" applyFont="1" applyBorder="1" applyAlignment="1">
      <alignment wrapText="1"/>
    </xf>
    <xf numFmtId="4" fontId="29" fillId="4" borderId="20" xfId="0" applyNumberFormat="1" applyFont="1" applyFill="1" applyBorder="1" applyAlignment="1">
      <alignment horizontal="center"/>
    </xf>
    <xf numFmtId="0" fontId="31" fillId="4" borderId="21" xfId="0" applyFont="1" applyFill="1" applyBorder="1" applyAlignment="1">
      <alignment horizontal="center"/>
    </xf>
    <xf numFmtId="0" fontId="31" fillId="4" borderId="22" xfId="0" applyFont="1" applyFill="1" applyBorder="1" applyAlignment="1">
      <alignment horizontal="center"/>
    </xf>
    <xf numFmtId="49" fontId="8" fillId="0" borderId="10" xfId="0" applyNumberFormat="1" applyFont="1" applyBorder="1" applyAlignment="1">
      <alignment horizontal="center" vertical="center"/>
    </xf>
    <xf numFmtId="0" fontId="0" fillId="0" borderId="8" xfId="0" applyBorder="1" applyAlignment="1"/>
    <xf numFmtId="4" fontId="29" fillId="4" borderId="1" xfId="0" applyNumberFormat="1" applyFont="1" applyFill="1" applyBorder="1" applyAlignment="1">
      <alignment horizontal="center"/>
    </xf>
    <xf numFmtId="4" fontId="10" fillId="0" borderId="1" xfId="0" applyNumberFormat="1" applyFont="1" applyBorder="1" applyAlignment="1">
      <alignment horizontal="center"/>
    </xf>
    <xf numFmtId="0" fontId="33" fillId="0" borderId="8" xfId="0" applyFont="1" applyBorder="1" applyAlignment="1">
      <alignment wrapText="1"/>
    </xf>
    <xf numFmtId="0" fontId="34" fillId="0" borderId="8" xfId="0" applyFont="1" applyBorder="1" applyAlignment="1">
      <alignment wrapText="1"/>
    </xf>
    <xf numFmtId="0" fontId="33" fillId="0" borderId="2" xfId="0" applyFont="1" applyBorder="1" applyAlignment="1">
      <alignment wrapText="1"/>
    </xf>
    <xf numFmtId="0" fontId="34" fillId="0" borderId="2" xfId="0" applyFont="1" applyBorder="1" applyAlignment="1">
      <alignment wrapText="1"/>
    </xf>
    <xf numFmtId="4" fontId="29" fillId="4" borderId="11" xfId="0" applyNumberFormat="1" applyFont="1" applyFill="1" applyBorder="1" applyAlignment="1">
      <alignment horizontal="center"/>
    </xf>
    <xf numFmtId="4" fontId="29" fillId="4" borderId="3" xfId="0" applyNumberFormat="1" applyFont="1" applyFill="1" applyBorder="1" applyAlignment="1">
      <alignment horizontal="center"/>
    </xf>
    <xf numFmtId="4" fontId="29" fillId="4" borderId="7" xfId="0" applyNumberFormat="1" applyFont="1" applyFill="1" applyBorder="1" applyAlignment="1">
      <alignment horizontal="center"/>
    </xf>
    <xf numFmtId="4" fontId="10" fillId="0" borderId="11" xfId="0" applyNumberFormat="1" applyFont="1" applyBorder="1" applyAlignment="1">
      <alignment horizontal="center"/>
    </xf>
    <xf numFmtId="4" fontId="10" fillId="0" borderId="3" xfId="0" applyNumberFormat="1" applyFont="1" applyBorder="1" applyAlignment="1">
      <alignment horizontal="center"/>
    </xf>
    <xf numFmtId="4" fontId="10" fillId="0" borderId="7" xfId="0" applyNumberFormat="1" applyFont="1" applyBorder="1" applyAlignment="1">
      <alignment horizontal="center"/>
    </xf>
    <xf numFmtId="0" fontId="33" fillId="0" borderId="9" xfId="0" applyFont="1" applyBorder="1" applyAlignment="1">
      <alignment wrapText="1"/>
    </xf>
    <xf numFmtId="0" fontId="33" fillId="0" borderId="13" xfId="0" applyFont="1" applyBorder="1" applyAlignment="1">
      <alignment wrapText="1"/>
    </xf>
    <xf numFmtId="0" fontId="31" fillId="4" borderId="2" xfId="0" applyFont="1" applyFill="1" applyBorder="1" applyAlignment="1">
      <alignment horizontal="center"/>
    </xf>
    <xf numFmtId="49" fontId="25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/>
  </cellXfs>
  <cellStyles count="5">
    <cellStyle name="Čiarka" xfId="1" builtinId="3"/>
    <cellStyle name="Normálna" xfId="0" builtinId="0"/>
    <cellStyle name="normálne_Náklady a výnosy  STU k 31 12  2004" xfId="3"/>
    <cellStyle name="Percentá" xfId="2" builtinId="5"/>
    <cellStyle name="položka" xfId="4"/>
  </cellStyles>
  <dxfs count="0"/>
  <tableStyles count="0" defaultTableStyle="TableStyleMedium2" defaultPivotStyle="PivotStyleLight16"/>
  <colors>
    <mruColors>
      <color rgb="FF3366FF"/>
      <color rgb="FF0000FF"/>
      <color rgb="FF13CED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loukova/Documents/N&#225;vrh%20rozpo&#269;tu%20n&#225;kladov%20a%20v&#253;nosov%202021/Rektor&#225;t%20+CFS-Navrh-rozpoctu-2021_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torát a ÚM"/>
      <sheetName val="Rektorát a ÚM_zdroje"/>
      <sheetName val="CAŠ"/>
      <sheetName val="Technik"/>
    </sheetNames>
    <sheetDataSet>
      <sheetData sheetId="0">
        <row r="41">
          <cell r="C41">
            <v>1000</v>
          </cell>
          <cell r="D41">
            <v>1280000</v>
          </cell>
        </row>
        <row r="72">
          <cell r="C72">
            <v>284250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BD104"/>
  <sheetViews>
    <sheetView tabSelected="1" topLeftCell="A31" zoomScaleNormal="100" workbookViewId="0">
      <pane xSplit="1" topLeftCell="T1" activePane="topRight" state="frozen"/>
      <selection pane="topRight" activeCell="AG49" sqref="AG49"/>
    </sheetView>
  </sheetViews>
  <sheetFormatPr defaultColWidth="6.7109375" defaultRowHeight="12.75" x14ac:dyDescent="0.2"/>
  <cols>
    <col min="1" max="1" width="7" style="1" customWidth="1"/>
    <col min="2" max="2" width="29.42578125" style="2" customWidth="1"/>
    <col min="3" max="3" width="7" style="1" customWidth="1"/>
    <col min="4" max="4" width="11.85546875" style="3" customWidth="1"/>
    <col min="5" max="5" width="11" style="3" customWidth="1"/>
    <col min="6" max="6" width="11.140625" style="3" customWidth="1"/>
    <col min="7" max="7" width="12.42578125" style="4" customWidth="1"/>
    <col min="8" max="8" width="12.5703125" style="5" customWidth="1"/>
    <col min="9" max="9" width="14.5703125" style="6" bestFit="1" customWidth="1"/>
    <col min="10" max="10" width="13" style="6" customWidth="1"/>
    <col min="11" max="11" width="13.28515625" style="6" customWidth="1"/>
    <col min="12" max="13" width="11.7109375" style="6" customWidth="1"/>
    <col min="14" max="14" width="13.140625" style="6" customWidth="1"/>
    <col min="15" max="15" width="11.7109375" style="6" customWidth="1"/>
    <col min="16" max="17" width="13.140625" style="6" customWidth="1"/>
    <col min="18" max="18" width="13.85546875" style="6" customWidth="1"/>
    <col min="19" max="19" width="11.7109375" style="6" customWidth="1"/>
    <col min="20" max="20" width="13.7109375" style="6" customWidth="1"/>
    <col min="21" max="21" width="12.85546875" style="6" customWidth="1"/>
    <col min="22" max="22" width="14.85546875" style="6" customWidth="1"/>
    <col min="23" max="23" width="12.28515625" style="6" customWidth="1"/>
    <col min="24" max="26" width="12.5703125" style="6" customWidth="1"/>
    <col min="27" max="27" width="13.28515625" style="6" customWidth="1"/>
    <col min="28" max="29" width="13.42578125" style="6" customWidth="1"/>
    <col min="30" max="30" width="14.28515625" style="6" customWidth="1"/>
    <col min="31" max="31" width="13.42578125" style="6" customWidth="1"/>
    <col min="32" max="32" width="11.42578125" style="6" customWidth="1"/>
    <col min="33" max="33" width="11.5703125" style="6" customWidth="1"/>
    <col min="34" max="34" width="11" style="6" customWidth="1"/>
    <col min="35" max="35" width="13.5703125" style="6" customWidth="1"/>
    <col min="36" max="36" width="12.7109375" style="6" customWidth="1"/>
    <col min="37" max="38" width="12.5703125" style="6" customWidth="1"/>
    <col min="39" max="39" width="12" style="6" customWidth="1"/>
    <col min="40" max="40" width="13.42578125" style="6" customWidth="1"/>
    <col min="41" max="41" width="11" style="6" customWidth="1"/>
    <col min="42" max="42" width="10.7109375" style="6" customWidth="1"/>
    <col min="43" max="43" width="12.7109375" style="6" customWidth="1"/>
    <col min="44" max="44" width="13.42578125" style="6" customWidth="1"/>
    <col min="45" max="45" width="11" style="6" customWidth="1"/>
    <col min="46" max="46" width="12.28515625" style="6" bestFit="1" customWidth="1"/>
    <col min="47" max="47" width="12.7109375" style="6" customWidth="1"/>
    <col min="48" max="48" width="13.42578125" style="6" customWidth="1"/>
    <col min="49" max="49" width="11" style="6" customWidth="1"/>
    <col min="50" max="50" width="10.7109375" style="6" customWidth="1"/>
    <col min="51" max="51" width="12.7109375" style="6" customWidth="1"/>
    <col min="52" max="52" width="13.42578125" style="6" customWidth="1"/>
    <col min="53" max="53" width="12.85546875" style="6" customWidth="1"/>
    <col min="54" max="54" width="13.7109375" style="6" customWidth="1"/>
    <col min="55" max="55" width="14.28515625" style="6" customWidth="1"/>
    <col min="56" max="56" width="9.140625" style="6" bestFit="1" customWidth="1"/>
    <col min="57" max="230" width="6.7109375" style="6"/>
    <col min="231" max="231" width="8" style="6" customWidth="1"/>
    <col min="232" max="232" width="29.42578125" style="6" customWidth="1"/>
    <col min="233" max="233" width="0" style="6" hidden="1" customWidth="1"/>
    <col min="234" max="234" width="13" style="6" customWidth="1"/>
    <col min="235" max="235" width="11.7109375" style="6" customWidth="1"/>
    <col min="236" max="236" width="12.140625" style="6" customWidth="1"/>
    <col min="237" max="237" width="12.42578125" style="6" customWidth="1"/>
    <col min="238" max="238" width="0" style="6" hidden="1" customWidth="1"/>
    <col min="239" max="239" width="11.28515625" style="6" customWidth="1"/>
    <col min="240" max="486" width="6.7109375" style="6"/>
    <col min="487" max="487" width="8" style="6" customWidth="1"/>
    <col min="488" max="488" width="29.42578125" style="6" customWidth="1"/>
    <col min="489" max="489" width="0" style="6" hidden="1" customWidth="1"/>
    <col min="490" max="490" width="13" style="6" customWidth="1"/>
    <col min="491" max="491" width="11.7109375" style="6" customWidth="1"/>
    <col min="492" max="492" width="12.140625" style="6" customWidth="1"/>
    <col min="493" max="493" width="12.42578125" style="6" customWidth="1"/>
    <col min="494" max="494" width="0" style="6" hidden="1" customWidth="1"/>
    <col min="495" max="495" width="11.28515625" style="6" customWidth="1"/>
    <col min="496" max="742" width="6.7109375" style="6"/>
    <col min="743" max="743" width="8" style="6" customWidth="1"/>
    <col min="744" max="744" width="29.42578125" style="6" customWidth="1"/>
    <col min="745" max="745" width="0" style="6" hidden="1" customWidth="1"/>
    <col min="746" max="746" width="13" style="6" customWidth="1"/>
    <col min="747" max="747" width="11.7109375" style="6" customWidth="1"/>
    <col min="748" max="748" width="12.140625" style="6" customWidth="1"/>
    <col min="749" max="749" width="12.42578125" style="6" customWidth="1"/>
    <col min="750" max="750" width="0" style="6" hidden="1" customWidth="1"/>
    <col min="751" max="751" width="11.28515625" style="6" customWidth="1"/>
    <col min="752" max="998" width="6.7109375" style="6"/>
    <col min="999" max="999" width="8" style="6" customWidth="1"/>
    <col min="1000" max="1000" width="29.42578125" style="6" customWidth="1"/>
    <col min="1001" max="1001" width="0" style="6" hidden="1" customWidth="1"/>
    <col min="1002" max="1002" width="13" style="6" customWidth="1"/>
    <col min="1003" max="1003" width="11.7109375" style="6" customWidth="1"/>
    <col min="1004" max="1004" width="12.140625" style="6" customWidth="1"/>
    <col min="1005" max="1005" width="12.42578125" style="6" customWidth="1"/>
    <col min="1006" max="1006" width="0" style="6" hidden="1" customWidth="1"/>
    <col min="1007" max="1007" width="11.28515625" style="6" customWidth="1"/>
    <col min="1008" max="1254" width="6.7109375" style="6"/>
    <col min="1255" max="1255" width="8" style="6" customWidth="1"/>
    <col min="1256" max="1256" width="29.42578125" style="6" customWidth="1"/>
    <col min="1257" max="1257" width="0" style="6" hidden="1" customWidth="1"/>
    <col min="1258" max="1258" width="13" style="6" customWidth="1"/>
    <col min="1259" max="1259" width="11.7109375" style="6" customWidth="1"/>
    <col min="1260" max="1260" width="12.140625" style="6" customWidth="1"/>
    <col min="1261" max="1261" width="12.42578125" style="6" customWidth="1"/>
    <col min="1262" max="1262" width="0" style="6" hidden="1" customWidth="1"/>
    <col min="1263" max="1263" width="11.28515625" style="6" customWidth="1"/>
    <col min="1264" max="1510" width="6.7109375" style="6"/>
    <col min="1511" max="1511" width="8" style="6" customWidth="1"/>
    <col min="1512" max="1512" width="29.42578125" style="6" customWidth="1"/>
    <col min="1513" max="1513" width="0" style="6" hidden="1" customWidth="1"/>
    <col min="1514" max="1514" width="13" style="6" customWidth="1"/>
    <col min="1515" max="1515" width="11.7109375" style="6" customWidth="1"/>
    <col min="1516" max="1516" width="12.140625" style="6" customWidth="1"/>
    <col min="1517" max="1517" width="12.42578125" style="6" customWidth="1"/>
    <col min="1518" max="1518" width="0" style="6" hidden="1" customWidth="1"/>
    <col min="1519" max="1519" width="11.28515625" style="6" customWidth="1"/>
    <col min="1520" max="1766" width="6.7109375" style="6"/>
    <col min="1767" max="1767" width="8" style="6" customWidth="1"/>
    <col min="1768" max="1768" width="29.42578125" style="6" customWidth="1"/>
    <col min="1769" max="1769" width="0" style="6" hidden="1" customWidth="1"/>
    <col min="1770" max="1770" width="13" style="6" customWidth="1"/>
    <col min="1771" max="1771" width="11.7109375" style="6" customWidth="1"/>
    <col min="1772" max="1772" width="12.140625" style="6" customWidth="1"/>
    <col min="1773" max="1773" width="12.42578125" style="6" customWidth="1"/>
    <col min="1774" max="1774" width="0" style="6" hidden="1" customWidth="1"/>
    <col min="1775" max="1775" width="11.28515625" style="6" customWidth="1"/>
    <col min="1776" max="2022" width="6.7109375" style="6"/>
    <col min="2023" max="2023" width="8" style="6" customWidth="1"/>
    <col min="2024" max="2024" width="29.42578125" style="6" customWidth="1"/>
    <col min="2025" max="2025" width="0" style="6" hidden="1" customWidth="1"/>
    <col min="2026" max="2026" width="13" style="6" customWidth="1"/>
    <col min="2027" max="2027" width="11.7109375" style="6" customWidth="1"/>
    <col min="2028" max="2028" width="12.140625" style="6" customWidth="1"/>
    <col min="2029" max="2029" width="12.42578125" style="6" customWidth="1"/>
    <col min="2030" max="2030" width="0" style="6" hidden="1" customWidth="1"/>
    <col min="2031" max="2031" width="11.28515625" style="6" customWidth="1"/>
    <col min="2032" max="2278" width="6.7109375" style="6"/>
    <col min="2279" max="2279" width="8" style="6" customWidth="1"/>
    <col min="2280" max="2280" width="29.42578125" style="6" customWidth="1"/>
    <col min="2281" max="2281" width="0" style="6" hidden="1" customWidth="1"/>
    <col min="2282" max="2282" width="13" style="6" customWidth="1"/>
    <col min="2283" max="2283" width="11.7109375" style="6" customWidth="1"/>
    <col min="2284" max="2284" width="12.140625" style="6" customWidth="1"/>
    <col min="2285" max="2285" width="12.42578125" style="6" customWidth="1"/>
    <col min="2286" max="2286" width="0" style="6" hidden="1" customWidth="1"/>
    <col min="2287" max="2287" width="11.28515625" style="6" customWidth="1"/>
    <col min="2288" max="2534" width="6.7109375" style="6"/>
    <col min="2535" max="2535" width="8" style="6" customWidth="1"/>
    <col min="2536" max="2536" width="29.42578125" style="6" customWidth="1"/>
    <col min="2537" max="2537" width="0" style="6" hidden="1" customWidth="1"/>
    <col min="2538" max="2538" width="13" style="6" customWidth="1"/>
    <col min="2539" max="2539" width="11.7109375" style="6" customWidth="1"/>
    <col min="2540" max="2540" width="12.140625" style="6" customWidth="1"/>
    <col min="2541" max="2541" width="12.42578125" style="6" customWidth="1"/>
    <col min="2542" max="2542" width="0" style="6" hidden="1" customWidth="1"/>
    <col min="2543" max="2543" width="11.28515625" style="6" customWidth="1"/>
    <col min="2544" max="2790" width="6.7109375" style="6"/>
    <col min="2791" max="2791" width="8" style="6" customWidth="1"/>
    <col min="2792" max="2792" width="29.42578125" style="6" customWidth="1"/>
    <col min="2793" max="2793" width="0" style="6" hidden="1" customWidth="1"/>
    <col min="2794" max="2794" width="13" style="6" customWidth="1"/>
    <col min="2795" max="2795" width="11.7109375" style="6" customWidth="1"/>
    <col min="2796" max="2796" width="12.140625" style="6" customWidth="1"/>
    <col min="2797" max="2797" width="12.42578125" style="6" customWidth="1"/>
    <col min="2798" max="2798" width="0" style="6" hidden="1" customWidth="1"/>
    <col min="2799" max="2799" width="11.28515625" style="6" customWidth="1"/>
    <col min="2800" max="3046" width="6.7109375" style="6"/>
    <col min="3047" max="3047" width="8" style="6" customWidth="1"/>
    <col min="3048" max="3048" width="29.42578125" style="6" customWidth="1"/>
    <col min="3049" max="3049" width="0" style="6" hidden="1" customWidth="1"/>
    <col min="3050" max="3050" width="13" style="6" customWidth="1"/>
    <col min="3051" max="3051" width="11.7109375" style="6" customWidth="1"/>
    <col min="3052" max="3052" width="12.140625" style="6" customWidth="1"/>
    <col min="3053" max="3053" width="12.42578125" style="6" customWidth="1"/>
    <col min="3054" max="3054" width="0" style="6" hidden="1" customWidth="1"/>
    <col min="3055" max="3055" width="11.28515625" style="6" customWidth="1"/>
    <col min="3056" max="3302" width="6.7109375" style="6"/>
    <col min="3303" max="3303" width="8" style="6" customWidth="1"/>
    <col min="3304" max="3304" width="29.42578125" style="6" customWidth="1"/>
    <col min="3305" max="3305" width="0" style="6" hidden="1" customWidth="1"/>
    <col min="3306" max="3306" width="13" style="6" customWidth="1"/>
    <col min="3307" max="3307" width="11.7109375" style="6" customWidth="1"/>
    <col min="3308" max="3308" width="12.140625" style="6" customWidth="1"/>
    <col min="3309" max="3309" width="12.42578125" style="6" customWidth="1"/>
    <col min="3310" max="3310" width="0" style="6" hidden="1" customWidth="1"/>
    <col min="3311" max="3311" width="11.28515625" style="6" customWidth="1"/>
    <col min="3312" max="3558" width="6.7109375" style="6"/>
    <col min="3559" max="3559" width="8" style="6" customWidth="1"/>
    <col min="3560" max="3560" width="29.42578125" style="6" customWidth="1"/>
    <col min="3561" max="3561" width="0" style="6" hidden="1" customWidth="1"/>
    <col min="3562" max="3562" width="13" style="6" customWidth="1"/>
    <col min="3563" max="3563" width="11.7109375" style="6" customWidth="1"/>
    <col min="3564" max="3564" width="12.140625" style="6" customWidth="1"/>
    <col min="3565" max="3565" width="12.42578125" style="6" customWidth="1"/>
    <col min="3566" max="3566" width="0" style="6" hidden="1" customWidth="1"/>
    <col min="3567" max="3567" width="11.28515625" style="6" customWidth="1"/>
    <col min="3568" max="3814" width="6.7109375" style="6"/>
    <col min="3815" max="3815" width="8" style="6" customWidth="1"/>
    <col min="3816" max="3816" width="29.42578125" style="6" customWidth="1"/>
    <col min="3817" max="3817" width="0" style="6" hidden="1" customWidth="1"/>
    <col min="3818" max="3818" width="13" style="6" customWidth="1"/>
    <col min="3819" max="3819" width="11.7109375" style="6" customWidth="1"/>
    <col min="3820" max="3820" width="12.140625" style="6" customWidth="1"/>
    <col min="3821" max="3821" width="12.42578125" style="6" customWidth="1"/>
    <col min="3822" max="3822" width="0" style="6" hidden="1" customWidth="1"/>
    <col min="3823" max="3823" width="11.28515625" style="6" customWidth="1"/>
    <col min="3824" max="4070" width="6.7109375" style="6"/>
    <col min="4071" max="4071" width="8" style="6" customWidth="1"/>
    <col min="4072" max="4072" width="29.42578125" style="6" customWidth="1"/>
    <col min="4073" max="4073" width="0" style="6" hidden="1" customWidth="1"/>
    <col min="4074" max="4074" width="13" style="6" customWidth="1"/>
    <col min="4075" max="4075" width="11.7109375" style="6" customWidth="1"/>
    <col min="4076" max="4076" width="12.140625" style="6" customWidth="1"/>
    <col min="4077" max="4077" width="12.42578125" style="6" customWidth="1"/>
    <col min="4078" max="4078" width="0" style="6" hidden="1" customWidth="1"/>
    <col min="4079" max="4079" width="11.28515625" style="6" customWidth="1"/>
    <col min="4080" max="4326" width="6.7109375" style="6"/>
    <col min="4327" max="4327" width="8" style="6" customWidth="1"/>
    <col min="4328" max="4328" width="29.42578125" style="6" customWidth="1"/>
    <col min="4329" max="4329" width="0" style="6" hidden="1" customWidth="1"/>
    <col min="4330" max="4330" width="13" style="6" customWidth="1"/>
    <col min="4331" max="4331" width="11.7109375" style="6" customWidth="1"/>
    <col min="4332" max="4332" width="12.140625" style="6" customWidth="1"/>
    <col min="4333" max="4333" width="12.42578125" style="6" customWidth="1"/>
    <col min="4334" max="4334" width="0" style="6" hidden="1" customWidth="1"/>
    <col min="4335" max="4335" width="11.28515625" style="6" customWidth="1"/>
    <col min="4336" max="4582" width="6.7109375" style="6"/>
    <col min="4583" max="4583" width="8" style="6" customWidth="1"/>
    <col min="4584" max="4584" width="29.42578125" style="6" customWidth="1"/>
    <col min="4585" max="4585" width="0" style="6" hidden="1" customWidth="1"/>
    <col min="4586" max="4586" width="13" style="6" customWidth="1"/>
    <col min="4587" max="4587" width="11.7109375" style="6" customWidth="1"/>
    <col min="4588" max="4588" width="12.140625" style="6" customWidth="1"/>
    <col min="4589" max="4589" width="12.42578125" style="6" customWidth="1"/>
    <col min="4590" max="4590" width="0" style="6" hidden="1" customWidth="1"/>
    <col min="4591" max="4591" width="11.28515625" style="6" customWidth="1"/>
    <col min="4592" max="4838" width="6.7109375" style="6"/>
    <col min="4839" max="4839" width="8" style="6" customWidth="1"/>
    <col min="4840" max="4840" width="29.42578125" style="6" customWidth="1"/>
    <col min="4841" max="4841" width="0" style="6" hidden="1" customWidth="1"/>
    <col min="4842" max="4842" width="13" style="6" customWidth="1"/>
    <col min="4843" max="4843" width="11.7109375" style="6" customWidth="1"/>
    <col min="4844" max="4844" width="12.140625" style="6" customWidth="1"/>
    <col min="4845" max="4845" width="12.42578125" style="6" customWidth="1"/>
    <col min="4846" max="4846" width="0" style="6" hidden="1" customWidth="1"/>
    <col min="4847" max="4847" width="11.28515625" style="6" customWidth="1"/>
    <col min="4848" max="5094" width="6.7109375" style="6"/>
    <col min="5095" max="5095" width="8" style="6" customWidth="1"/>
    <col min="5096" max="5096" width="29.42578125" style="6" customWidth="1"/>
    <col min="5097" max="5097" width="0" style="6" hidden="1" customWidth="1"/>
    <col min="5098" max="5098" width="13" style="6" customWidth="1"/>
    <col min="5099" max="5099" width="11.7109375" style="6" customWidth="1"/>
    <col min="5100" max="5100" width="12.140625" style="6" customWidth="1"/>
    <col min="5101" max="5101" width="12.42578125" style="6" customWidth="1"/>
    <col min="5102" max="5102" width="0" style="6" hidden="1" customWidth="1"/>
    <col min="5103" max="5103" width="11.28515625" style="6" customWidth="1"/>
    <col min="5104" max="5350" width="6.7109375" style="6"/>
    <col min="5351" max="5351" width="8" style="6" customWidth="1"/>
    <col min="5352" max="5352" width="29.42578125" style="6" customWidth="1"/>
    <col min="5353" max="5353" width="0" style="6" hidden="1" customWidth="1"/>
    <col min="5354" max="5354" width="13" style="6" customWidth="1"/>
    <col min="5355" max="5355" width="11.7109375" style="6" customWidth="1"/>
    <col min="5356" max="5356" width="12.140625" style="6" customWidth="1"/>
    <col min="5357" max="5357" width="12.42578125" style="6" customWidth="1"/>
    <col min="5358" max="5358" width="0" style="6" hidden="1" customWidth="1"/>
    <col min="5359" max="5359" width="11.28515625" style="6" customWidth="1"/>
    <col min="5360" max="5606" width="6.7109375" style="6"/>
    <col min="5607" max="5607" width="8" style="6" customWidth="1"/>
    <col min="5608" max="5608" width="29.42578125" style="6" customWidth="1"/>
    <col min="5609" max="5609" width="0" style="6" hidden="1" customWidth="1"/>
    <col min="5610" max="5610" width="13" style="6" customWidth="1"/>
    <col min="5611" max="5611" width="11.7109375" style="6" customWidth="1"/>
    <col min="5612" max="5612" width="12.140625" style="6" customWidth="1"/>
    <col min="5613" max="5613" width="12.42578125" style="6" customWidth="1"/>
    <col min="5614" max="5614" width="0" style="6" hidden="1" customWidth="1"/>
    <col min="5615" max="5615" width="11.28515625" style="6" customWidth="1"/>
    <col min="5616" max="5862" width="6.7109375" style="6"/>
    <col min="5863" max="5863" width="8" style="6" customWidth="1"/>
    <col min="5864" max="5864" width="29.42578125" style="6" customWidth="1"/>
    <col min="5865" max="5865" width="0" style="6" hidden="1" customWidth="1"/>
    <col min="5866" max="5866" width="13" style="6" customWidth="1"/>
    <col min="5867" max="5867" width="11.7109375" style="6" customWidth="1"/>
    <col min="5868" max="5868" width="12.140625" style="6" customWidth="1"/>
    <col min="5869" max="5869" width="12.42578125" style="6" customWidth="1"/>
    <col min="5870" max="5870" width="0" style="6" hidden="1" customWidth="1"/>
    <col min="5871" max="5871" width="11.28515625" style="6" customWidth="1"/>
    <col min="5872" max="6118" width="6.7109375" style="6"/>
    <col min="6119" max="6119" width="8" style="6" customWidth="1"/>
    <col min="6120" max="6120" width="29.42578125" style="6" customWidth="1"/>
    <col min="6121" max="6121" width="0" style="6" hidden="1" customWidth="1"/>
    <col min="6122" max="6122" width="13" style="6" customWidth="1"/>
    <col min="6123" max="6123" width="11.7109375" style="6" customWidth="1"/>
    <col min="6124" max="6124" width="12.140625" style="6" customWidth="1"/>
    <col min="6125" max="6125" width="12.42578125" style="6" customWidth="1"/>
    <col min="6126" max="6126" width="0" style="6" hidden="1" customWidth="1"/>
    <col min="6127" max="6127" width="11.28515625" style="6" customWidth="1"/>
    <col min="6128" max="6374" width="6.7109375" style="6"/>
    <col min="6375" max="6375" width="8" style="6" customWidth="1"/>
    <col min="6376" max="6376" width="29.42578125" style="6" customWidth="1"/>
    <col min="6377" max="6377" width="0" style="6" hidden="1" customWidth="1"/>
    <col min="6378" max="6378" width="13" style="6" customWidth="1"/>
    <col min="6379" max="6379" width="11.7109375" style="6" customWidth="1"/>
    <col min="6380" max="6380" width="12.140625" style="6" customWidth="1"/>
    <col min="6381" max="6381" width="12.42578125" style="6" customWidth="1"/>
    <col min="6382" max="6382" width="0" style="6" hidden="1" customWidth="1"/>
    <col min="6383" max="6383" width="11.28515625" style="6" customWidth="1"/>
    <col min="6384" max="6630" width="6.7109375" style="6"/>
    <col min="6631" max="6631" width="8" style="6" customWidth="1"/>
    <col min="6632" max="6632" width="29.42578125" style="6" customWidth="1"/>
    <col min="6633" max="6633" width="0" style="6" hidden="1" customWidth="1"/>
    <col min="6634" max="6634" width="13" style="6" customWidth="1"/>
    <col min="6635" max="6635" width="11.7109375" style="6" customWidth="1"/>
    <col min="6636" max="6636" width="12.140625" style="6" customWidth="1"/>
    <col min="6637" max="6637" width="12.42578125" style="6" customWidth="1"/>
    <col min="6638" max="6638" width="0" style="6" hidden="1" customWidth="1"/>
    <col min="6639" max="6639" width="11.28515625" style="6" customWidth="1"/>
    <col min="6640" max="6886" width="6.7109375" style="6"/>
    <col min="6887" max="6887" width="8" style="6" customWidth="1"/>
    <col min="6888" max="6888" width="29.42578125" style="6" customWidth="1"/>
    <col min="6889" max="6889" width="0" style="6" hidden="1" customWidth="1"/>
    <col min="6890" max="6890" width="13" style="6" customWidth="1"/>
    <col min="6891" max="6891" width="11.7109375" style="6" customWidth="1"/>
    <col min="6892" max="6892" width="12.140625" style="6" customWidth="1"/>
    <col min="6893" max="6893" width="12.42578125" style="6" customWidth="1"/>
    <col min="6894" max="6894" width="0" style="6" hidden="1" customWidth="1"/>
    <col min="6895" max="6895" width="11.28515625" style="6" customWidth="1"/>
    <col min="6896" max="7142" width="6.7109375" style="6"/>
    <col min="7143" max="7143" width="8" style="6" customWidth="1"/>
    <col min="7144" max="7144" width="29.42578125" style="6" customWidth="1"/>
    <col min="7145" max="7145" width="0" style="6" hidden="1" customWidth="1"/>
    <col min="7146" max="7146" width="13" style="6" customWidth="1"/>
    <col min="7147" max="7147" width="11.7109375" style="6" customWidth="1"/>
    <col min="7148" max="7148" width="12.140625" style="6" customWidth="1"/>
    <col min="7149" max="7149" width="12.42578125" style="6" customWidth="1"/>
    <col min="7150" max="7150" width="0" style="6" hidden="1" customWidth="1"/>
    <col min="7151" max="7151" width="11.28515625" style="6" customWidth="1"/>
    <col min="7152" max="7398" width="6.7109375" style="6"/>
    <col min="7399" max="7399" width="8" style="6" customWidth="1"/>
    <col min="7400" max="7400" width="29.42578125" style="6" customWidth="1"/>
    <col min="7401" max="7401" width="0" style="6" hidden="1" customWidth="1"/>
    <col min="7402" max="7402" width="13" style="6" customWidth="1"/>
    <col min="7403" max="7403" width="11.7109375" style="6" customWidth="1"/>
    <col min="7404" max="7404" width="12.140625" style="6" customWidth="1"/>
    <col min="7405" max="7405" width="12.42578125" style="6" customWidth="1"/>
    <col min="7406" max="7406" width="0" style="6" hidden="1" customWidth="1"/>
    <col min="7407" max="7407" width="11.28515625" style="6" customWidth="1"/>
    <col min="7408" max="7654" width="6.7109375" style="6"/>
    <col min="7655" max="7655" width="8" style="6" customWidth="1"/>
    <col min="7656" max="7656" width="29.42578125" style="6" customWidth="1"/>
    <col min="7657" max="7657" width="0" style="6" hidden="1" customWidth="1"/>
    <col min="7658" max="7658" width="13" style="6" customWidth="1"/>
    <col min="7659" max="7659" width="11.7109375" style="6" customWidth="1"/>
    <col min="7660" max="7660" width="12.140625" style="6" customWidth="1"/>
    <col min="7661" max="7661" width="12.42578125" style="6" customWidth="1"/>
    <col min="7662" max="7662" width="0" style="6" hidden="1" customWidth="1"/>
    <col min="7663" max="7663" width="11.28515625" style="6" customWidth="1"/>
    <col min="7664" max="7910" width="6.7109375" style="6"/>
    <col min="7911" max="7911" width="8" style="6" customWidth="1"/>
    <col min="7912" max="7912" width="29.42578125" style="6" customWidth="1"/>
    <col min="7913" max="7913" width="0" style="6" hidden="1" customWidth="1"/>
    <col min="7914" max="7914" width="13" style="6" customWidth="1"/>
    <col min="7915" max="7915" width="11.7109375" style="6" customWidth="1"/>
    <col min="7916" max="7916" width="12.140625" style="6" customWidth="1"/>
    <col min="7917" max="7917" width="12.42578125" style="6" customWidth="1"/>
    <col min="7918" max="7918" width="0" style="6" hidden="1" customWidth="1"/>
    <col min="7919" max="7919" width="11.28515625" style="6" customWidth="1"/>
    <col min="7920" max="8166" width="6.7109375" style="6"/>
    <col min="8167" max="8167" width="8" style="6" customWidth="1"/>
    <col min="8168" max="8168" width="29.42578125" style="6" customWidth="1"/>
    <col min="8169" max="8169" width="0" style="6" hidden="1" customWidth="1"/>
    <col min="8170" max="8170" width="13" style="6" customWidth="1"/>
    <col min="8171" max="8171" width="11.7109375" style="6" customWidth="1"/>
    <col min="8172" max="8172" width="12.140625" style="6" customWidth="1"/>
    <col min="8173" max="8173" width="12.42578125" style="6" customWidth="1"/>
    <col min="8174" max="8174" width="0" style="6" hidden="1" customWidth="1"/>
    <col min="8175" max="8175" width="11.28515625" style="6" customWidth="1"/>
    <col min="8176" max="8422" width="6.7109375" style="6"/>
    <col min="8423" max="8423" width="8" style="6" customWidth="1"/>
    <col min="8424" max="8424" width="29.42578125" style="6" customWidth="1"/>
    <col min="8425" max="8425" width="0" style="6" hidden="1" customWidth="1"/>
    <col min="8426" max="8426" width="13" style="6" customWidth="1"/>
    <col min="8427" max="8427" width="11.7109375" style="6" customWidth="1"/>
    <col min="8428" max="8428" width="12.140625" style="6" customWidth="1"/>
    <col min="8429" max="8429" width="12.42578125" style="6" customWidth="1"/>
    <col min="8430" max="8430" width="0" style="6" hidden="1" customWidth="1"/>
    <col min="8431" max="8431" width="11.28515625" style="6" customWidth="1"/>
    <col min="8432" max="8678" width="6.7109375" style="6"/>
    <col min="8679" max="8679" width="8" style="6" customWidth="1"/>
    <col min="8680" max="8680" width="29.42578125" style="6" customWidth="1"/>
    <col min="8681" max="8681" width="0" style="6" hidden="1" customWidth="1"/>
    <col min="8682" max="8682" width="13" style="6" customWidth="1"/>
    <col min="8683" max="8683" width="11.7109375" style="6" customWidth="1"/>
    <col min="8684" max="8684" width="12.140625" style="6" customWidth="1"/>
    <col min="8685" max="8685" width="12.42578125" style="6" customWidth="1"/>
    <col min="8686" max="8686" width="0" style="6" hidden="1" customWidth="1"/>
    <col min="8687" max="8687" width="11.28515625" style="6" customWidth="1"/>
    <col min="8688" max="8934" width="6.7109375" style="6"/>
    <col min="8935" max="8935" width="8" style="6" customWidth="1"/>
    <col min="8936" max="8936" width="29.42578125" style="6" customWidth="1"/>
    <col min="8937" max="8937" width="0" style="6" hidden="1" customWidth="1"/>
    <col min="8938" max="8938" width="13" style="6" customWidth="1"/>
    <col min="8939" max="8939" width="11.7109375" style="6" customWidth="1"/>
    <col min="8940" max="8940" width="12.140625" style="6" customWidth="1"/>
    <col min="8941" max="8941" width="12.42578125" style="6" customWidth="1"/>
    <col min="8942" max="8942" width="0" style="6" hidden="1" customWidth="1"/>
    <col min="8943" max="8943" width="11.28515625" style="6" customWidth="1"/>
    <col min="8944" max="9190" width="6.7109375" style="6"/>
    <col min="9191" max="9191" width="8" style="6" customWidth="1"/>
    <col min="9192" max="9192" width="29.42578125" style="6" customWidth="1"/>
    <col min="9193" max="9193" width="0" style="6" hidden="1" customWidth="1"/>
    <col min="9194" max="9194" width="13" style="6" customWidth="1"/>
    <col min="9195" max="9195" width="11.7109375" style="6" customWidth="1"/>
    <col min="9196" max="9196" width="12.140625" style="6" customWidth="1"/>
    <col min="9197" max="9197" width="12.42578125" style="6" customWidth="1"/>
    <col min="9198" max="9198" width="0" style="6" hidden="1" customWidth="1"/>
    <col min="9199" max="9199" width="11.28515625" style="6" customWidth="1"/>
    <col min="9200" max="9446" width="6.7109375" style="6"/>
    <col min="9447" max="9447" width="8" style="6" customWidth="1"/>
    <col min="9448" max="9448" width="29.42578125" style="6" customWidth="1"/>
    <col min="9449" max="9449" width="0" style="6" hidden="1" customWidth="1"/>
    <col min="9450" max="9450" width="13" style="6" customWidth="1"/>
    <col min="9451" max="9451" width="11.7109375" style="6" customWidth="1"/>
    <col min="9452" max="9452" width="12.140625" style="6" customWidth="1"/>
    <col min="9453" max="9453" width="12.42578125" style="6" customWidth="1"/>
    <col min="9454" max="9454" width="0" style="6" hidden="1" customWidth="1"/>
    <col min="9455" max="9455" width="11.28515625" style="6" customWidth="1"/>
    <col min="9456" max="9702" width="6.7109375" style="6"/>
    <col min="9703" max="9703" width="8" style="6" customWidth="1"/>
    <col min="9704" max="9704" width="29.42578125" style="6" customWidth="1"/>
    <col min="9705" max="9705" width="0" style="6" hidden="1" customWidth="1"/>
    <col min="9706" max="9706" width="13" style="6" customWidth="1"/>
    <col min="9707" max="9707" width="11.7109375" style="6" customWidth="1"/>
    <col min="9708" max="9708" width="12.140625" style="6" customWidth="1"/>
    <col min="9709" max="9709" width="12.42578125" style="6" customWidth="1"/>
    <col min="9710" max="9710" width="0" style="6" hidden="1" customWidth="1"/>
    <col min="9711" max="9711" width="11.28515625" style="6" customWidth="1"/>
    <col min="9712" max="9958" width="6.7109375" style="6"/>
    <col min="9959" max="9959" width="8" style="6" customWidth="1"/>
    <col min="9960" max="9960" width="29.42578125" style="6" customWidth="1"/>
    <col min="9961" max="9961" width="0" style="6" hidden="1" customWidth="1"/>
    <col min="9962" max="9962" width="13" style="6" customWidth="1"/>
    <col min="9963" max="9963" width="11.7109375" style="6" customWidth="1"/>
    <col min="9964" max="9964" width="12.140625" style="6" customWidth="1"/>
    <col min="9965" max="9965" width="12.42578125" style="6" customWidth="1"/>
    <col min="9966" max="9966" width="0" style="6" hidden="1" customWidth="1"/>
    <col min="9967" max="9967" width="11.28515625" style="6" customWidth="1"/>
    <col min="9968" max="10214" width="6.7109375" style="6"/>
    <col min="10215" max="10215" width="8" style="6" customWidth="1"/>
    <col min="10216" max="10216" width="29.42578125" style="6" customWidth="1"/>
    <col min="10217" max="10217" width="0" style="6" hidden="1" customWidth="1"/>
    <col min="10218" max="10218" width="13" style="6" customWidth="1"/>
    <col min="10219" max="10219" width="11.7109375" style="6" customWidth="1"/>
    <col min="10220" max="10220" width="12.140625" style="6" customWidth="1"/>
    <col min="10221" max="10221" width="12.42578125" style="6" customWidth="1"/>
    <col min="10222" max="10222" width="0" style="6" hidden="1" customWidth="1"/>
    <col min="10223" max="10223" width="11.28515625" style="6" customWidth="1"/>
    <col min="10224" max="10470" width="6.7109375" style="6"/>
    <col min="10471" max="10471" width="8" style="6" customWidth="1"/>
    <col min="10472" max="10472" width="29.42578125" style="6" customWidth="1"/>
    <col min="10473" max="10473" width="0" style="6" hidden="1" customWidth="1"/>
    <col min="10474" max="10474" width="13" style="6" customWidth="1"/>
    <col min="10475" max="10475" width="11.7109375" style="6" customWidth="1"/>
    <col min="10476" max="10476" width="12.140625" style="6" customWidth="1"/>
    <col min="10477" max="10477" width="12.42578125" style="6" customWidth="1"/>
    <col min="10478" max="10478" width="0" style="6" hidden="1" customWidth="1"/>
    <col min="10479" max="10479" width="11.28515625" style="6" customWidth="1"/>
    <col min="10480" max="10726" width="6.7109375" style="6"/>
    <col min="10727" max="10727" width="8" style="6" customWidth="1"/>
    <col min="10728" max="10728" width="29.42578125" style="6" customWidth="1"/>
    <col min="10729" max="10729" width="0" style="6" hidden="1" customWidth="1"/>
    <col min="10730" max="10730" width="13" style="6" customWidth="1"/>
    <col min="10731" max="10731" width="11.7109375" style="6" customWidth="1"/>
    <col min="10732" max="10732" width="12.140625" style="6" customWidth="1"/>
    <col min="10733" max="10733" width="12.42578125" style="6" customWidth="1"/>
    <col min="10734" max="10734" width="0" style="6" hidden="1" customWidth="1"/>
    <col min="10735" max="10735" width="11.28515625" style="6" customWidth="1"/>
    <col min="10736" max="10982" width="6.7109375" style="6"/>
    <col min="10983" max="10983" width="8" style="6" customWidth="1"/>
    <col min="10984" max="10984" width="29.42578125" style="6" customWidth="1"/>
    <col min="10985" max="10985" width="0" style="6" hidden="1" customWidth="1"/>
    <col min="10986" max="10986" width="13" style="6" customWidth="1"/>
    <col min="10987" max="10987" width="11.7109375" style="6" customWidth="1"/>
    <col min="10988" max="10988" width="12.140625" style="6" customWidth="1"/>
    <col min="10989" max="10989" width="12.42578125" style="6" customWidth="1"/>
    <col min="10990" max="10990" width="0" style="6" hidden="1" customWidth="1"/>
    <col min="10991" max="10991" width="11.28515625" style="6" customWidth="1"/>
    <col min="10992" max="11238" width="6.7109375" style="6"/>
    <col min="11239" max="11239" width="8" style="6" customWidth="1"/>
    <col min="11240" max="11240" width="29.42578125" style="6" customWidth="1"/>
    <col min="11241" max="11241" width="0" style="6" hidden="1" customWidth="1"/>
    <col min="11242" max="11242" width="13" style="6" customWidth="1"/>
    <col min="11243" max="11243" width="11.7109375" style="6" customWidth="1"/>
    <col min="11244" max="11244" width="12.140625" style="6" customWidth="1"/>
    <col min="11245" max="11245" width="12.42578125" style="6" customWidth="1"/>
    <col min="11246" max="11246" width="0" style="6" hidden="1" customWidth="1"/>
    <col min="11247" max="11247" width="11.28515625" style="6" customWidth="1"/>
    <col min="11248" max="11494" width="6.7109375" style="6"/>
    <col min="11495" max="11495" width="8" style="6" customWidth="1"/>
    <col min="11496" max="11496" width="29.42578125" style="6" customWidth="1"/>
    <col min="11497" max="11497" width="0" style="6" hidden="1" customWidth="1"/>
    <col min="11498" max="11498" width="13" style="6" customWidth="1"/>
    <col min="11499" max="11499" width="11.7109375" style="6" customWidth="1"/>
    <col min="11500" max="11500" width="12.140625" style="6" customWidth="1"/>
    <col min="11501" max="11501" width="12.42578125" style="6" customWidth="1"/>
    <col min="11502" max="11502" width="0" style="6" hidden="1" customWidth="1"/>
    <col min="11503" max="11503" width="11.28515625" style="6" customWidth="1"/>
    <col min="11504" max="11750" width="6.7109375" style="6"/>
    <col min="11751" max="11751" width="8" style="6" customWidth="1"/>
    <col min="11752" max="11752" width="29.42578125" style="6" customWidth="1"/>
    <col min="11753" max="11753" width="0" style="6" hidden="1" customWidth="1"/>
    <col min="11754" max="11754" width="13" style="6" customWidth="1"/>
    <col min="11755" max="11755" width="11.7109375" style="6" customWidth="1"/>
    <col min="11756" max="11756" width="12.140625" style="6" customWidth="1"/>
    <col min="11757" max="11757" width="12.42578125" style="6" customWidth="1"/>
    <col min="11758" max="11758" width="0" style="6" hidden="1" customWidth="1"/>
    <col min="11759" max="11759" width="11.28515625" style="6" customWidth="1"/>
    <col min="11760" max="12006" width="6.7109375" style="6"/>
    <col min="12007" max="12007" width="8" style="6" customWidth="1"/>
    <col min="12008" max="12008" width="29.42578125" style="6" customWidth="1"/>
    <col min="12009" max="12009" width="0" style="6" hidden="1" customWidth="1"/>
    <col min="12010" max="12010" width="13" style="6" customWidth="1"/>
    <col min="12011" max="12011" width="11.7109375" style="6" customWidth="1"/>
    <col min="12012" max="12012" width="12.140625" style="6" customWidth="1"/>
    <col min="12013" max="12013" width="12.42578125" style="6" customWidth="1"/>
    <col min="12014" max="12014" width="0" style="6" hidden="1" customWidth="1"/>
    <col min="12015" max="12015" width="11.28515625" style="6" customWidth="1"/>
    <col min="12016" max="12262" width="6.7109375" style="6"/>
    <col min="12263" max="12263" width="8" style="6" customWidth="1"/>
    <col min="12264" max="12264" width="29.42578125" style="6" customWidth="1"/>
    <col min="12265" max="12265" width="0" style="6" hidden="1" customWidth="1"/>
    <col min="12266" max="12266" width="13" style="6" customWidth="1"/>
    <col min="12267" max="12267" width="11.7109375" style="6" customWidth="1"/>
    <col min="12268" max="12268" width="12.140625" style="6" customWidth="1"/>
    <col min="12269" max="12269" width="12.42578125" style="6" customWidth="1"/>
    <col min="12270" max="12270" width="0" style="6" hidden="1" customWidth="1"/>
    <col min="12271" max="12271" width="11.28515625" style="6" customWidth="1"/>
    <col min="12272" max="12518" width="6.7109375" style="6"/>
    <col min="12519" max="12519" width="8" style="6" customWidth="1"/>
    <col min="12520" max="12520" width="29.42578125" style="6" customWidth="1"/>
    <col min="12521" max="12521" width="0" style="6" hidden="1" customWidth="1"/>
    <col min="12522" max="12522" width="13" style="6" customWidth="1"/>
    <col min="12523" max="12523" width="11.7109375" style="6" customWidth="1"/>
    <col min="12524" max="12524" width="12.140625" style="6" customWidth="1"/>
    <col min="12525" max="12525" width="12.42578125" style="6" customWidth="1"/>
    <col min="12526" max="12526" width="0" style="6" hidden="1" customWidth="1"/>
    <col min="12527" max="12527" width="11.28515625" style="6" customWidth="1"/>
    <col min="12528" max="12774" width="6.7109375" style="6"/>
    <col min="12775" max="12775" width="8" style="6" customWidth="1"/>
    <col min="12776" max="12776" width="29.42578125" style="6" customWidth="1"/>
    <col min="12777" max="12777" width="0" style="6" hidden="1" customWidth="1"/>
    <col min="12778" max="12778" width="13" style="6" customWidth="1"/>
    <col min="12779" max="12779" width="11.7109375" style="6" customWidth="1"/>
    <col min="12780" max="12780" width="12.140625" style="6" customWidth="1"/>
    <col min="12781" max="12781" width="12.42578125" style="6" customWidth="1"/>
    <col min="12782" max="12782" width="0" style="6" hidden="1" customWidth="1"/>
    <col min="12783" max="12783" width="11.28515625" style="6" customWidth="1"/>
    <col min="12784" max="13030" width="6.7109375" style="6"/>
    <col min="13031" max="13031" width="8" style="6" customWidth="1"/>
    <col min="13032" max="13032" width="29.42578125" style="6" customWidth="1"/>
    <col min="13033" max="13033" width="0" style="6" hidden="1" customWidth="1"/>
    <col min="13034" max="13034" width="13" style="6" customWidth="1"/>
    <col min="13035" max="13035" width="11.7109375" style="6" customWidth="1"/>
    <col min="13036" max="13036" width="12.140625" style="6" customWidth="1"/>
    <col min="13037" max="13037" width="12.42578125" style="6" customWidth="1"/>
    <col min="13038" max="13038" width="0" style="6" hidden="1" customWidth="1"/>
    <col min="13039" max="13039" width="11.28515625" style="6" customWidth="1"/>
    <col min="13040" max="13286" width="6.7109375" style="6"/>
    <col min="13287" max="13287" width="8" style="6" customWidth="1"/>
    <col min="13288" max="13288" width="29.42578125" style="6" customWidth="1"/>
    <col min="13289" max="13289" width="0" style="6" hidden="1" customWidth="1"/>
    <col min="13290" max="13290" width="13" style="6" customWidth="1"/>
    <col min="13291" max="13291" width="11.7109375" style="6" customWidth="1"/>
    <col min="13292" max="13292" width="12.140625" style="6" customWidth="1"/>
    <col min="13293" max="13293" width="12.42578125" style="6" customWidth="1"/>
    <col min="13294" max="13294" width="0" style="6" hidden="1" customWidth="1"/>
    <col min="13295" max="13295" width="11.28515625" style="6" customWidth="1"/>
    <col min="13296" max="13542" width="6.7109375" style="6"/>
    <col min="13543" max="13543" width="8" style="6" customWidth="1"/>
    <col min="13544" max="13544" width="29.42578125" style="6" customWidth="1"/>
    <col min="13545" max="13545" width="0" style="6" hidden="1" customWidth="1"/>
    <col min="13546" max="13546" width="13" style="6" customWidth="1"/>
    <col min="13547" max="13547" width="11.7109375" style="6" customWidth="1"/>
    <col min="13548" max="13548" width="12.140625" style="6" customWidth="1"/>
    <col min="13549" max="13549" width="12.42578125" style="6" customWidth="1"/>
    <col min="13550" max="13550" width="0" style="6" hidden="1" customWidth="1"/>
    <col min="13551" max="13551" width="11.28515625" style="6" customWidth="1"/>
    <col min="13552" max="13798" width="6.7109375" style="6"/>
    <col min="13799" max="13799" width="8" style="6" customWidth="1"/>
    <col min="13800" max="13800" width="29.42578125" style="6" customWidth="1"/>
    <col min="13801" max="13801" width="0" style="6" hidden="1" customWidth="1"/>
    <col min="13802" max="13802" width="13" style="6" customWidth="1"/>
    <col min="13803" max="13803" width="11.7109375" style="6" customWidth="1"/>
    <col min="13804" max="13804" width="12.140625" style="6" customWidth="1"/>
    <col min="13805" max="13805" width="12.42578125" style="6" customWidth="1"/>
    <col min="13806" max="13806" width="0" style="6" hidden="1" customWidth="1"/>
    <col min="13807" max="13807" width="11.28515625" style="6" customWidth="1"/>
    <col min="13808" max="14054" width="6.7109375" style="6"/>
    <col min="14055" max="14055" width="8" style="6" customWidth="1"/>
    <col min="14056" max="14056" width="29.42578125" style="6" customWidth="1"/>
    <col min="14057" max="14057" width="0" style="6" hidden="1" customWidth="1"/>
    <col min="14058" max="14058" width="13" style="6" customWidth="1"/>
    <col min="14059" max="14059" width="11.7109375" style="6" customWidth="1"/>
    <col min="14060" max="14060" width="12.140625" style="6" customWidth="1"/>
    <col min="14061" max="14061" width="12.42578125" style="6" customWidth="1"/>
    <col min="14062" max="14062" width="0" style="6" hidden="1" customWidth="1"/>
    <col min="14063" max="14063" width="11.28515625" style="6" customWidth="1"/>
    <col min="14064" max="14310" width="6.7109375" style="6"/>
    <col min="14311" max="14311" width="8" style="6" customWidth="1"/>
    <col min="14312" max="14312" width="29.42578125" style="6" customWidth="1"/>
    <col min="14313" max="14313" width="0" style="6" hidden="1" customWidth="1"/>
    <col min="14314" max="14314" width="13" style="6" customWidth="1"/>
    <col min="14315" max="14315" width="11.7109375" style="6" customWidth="1"/>
    <col min="14316" max="14316" width="12.140625" style="6" customWidth="1"/>
    <col min="14317" max="14317" width="12.42578125" style="6" customWidth="1"/>
    <col min="14318" max="14318" width="0" style="6" hidden="1" customWidth="1"/>
    <col min="14319" max="14319" width="11.28515625" style="6" customWidth="1"/>
    <col min="14320" max="14566" width="6.7109375" style="6"/>
    <col min="14567" max="14567" width="8" style="6" customWidth="1"/>
    <col min="14568" max="14568" width="29.42578125" style="6" customWidth="1"/>
    <col min="14569" max="14569" width="0" style="6" hidden="1" customWidth="1"/>
    <col min="14570" max="14570" width="13" style="6" customWidth="1"/>
    <col min="14571" max="14571" width="11.7109375" style="6" customWidth="1"/>
    <col min="14572" max="14572" width="12.140625" style="6" customWidth="1"/>
    <col min="14573" max="14573" width="12.42578125" style="6" customWidth="1"/>
    <col min="14574" max="14574" width="0" style="6" hidden="1" customWidth="1"/>
    <col min="14575" max="14575" width="11.28515625" style="6" customWidth="1"/>
    <col min="14576" max="14822" width="6.7109375" style="6"/>
    <col min="14823" max="14823" width="8" style="6" customWidth="1"/>
    <col min="14824" max="14824" width="29.42578125" style="6" customWidth="1"/>
    <col min="14825" max="14825" width="0" style="6" hidden="1" customWidth="1"/>
    <col min="14826" max="14826" width="13" style="6" customWidth="1"/>
    <col min="14827" max="14827" width="11.7109375" style="6" customWidth="1"/>
    <col min="14828" max="14828" width="12.140625" style="6" customWidth="1"/>
    <col min="14829" max="14829" width="12.42578125" style="6" customWidth="1"/>
    <col min="14830" max="14830" width="0" style="6" hidden="1" customWidth="1"/>
    <col min="14831" max="14831" width="11.28515625" style="6" customWidth="1"/>
    <col min="14832" max="15078" width="6.7109375" style="6"/>
    <col min="15079" max="15079" width="8" style="6" customWidth="1"/>
    <col min="15080" max="15080" width="29.42578125" style="6" customWidth="1"/>
    <col min="15081" max="15081" width="0" style="6" hidden="1" customWidth="1"/>
    <col min="15082" max="15082" width="13" style="6" customWidth="1"/>
    <col min="15083" max="15083" width="11.7109375" style="6" customWidth="1"/>
    <col min="15084" max="15084" width="12.140625" style="6" customWidth="1"/>
    <col min="15085" max="15085" width="12.42578125" style="6" customWidth="1"/>
    <col min="15086" max="15086" width="0" style="6" hidden="1" customWidth="1"/>
    <col min="15087" max="15087" width="11.28515625" style="6" customWidth="1"/>
    <col min="15088" max="15334" width="6.7109375" style="6"/>
    <col min="15335" max="15335" width="8" style="6" customWidth="1"/>
    <col min="15336" max="15336" width="29.42578125" style="6" customWidth="1"/>
    <col min="15337" max="15337" width="0" style="6" hidden="1" customWidth="1"/>
    <col min="15338" max="15338" width="13" style="6" customWidth="1"/>
    <col min="15339" max="15339" width="11.7109375" style="6" customWidth="1"/>
    <col min="15340" max="15340" width="12.140625" style="6" customWidth="1"/>
    <col min="15341" max="15341" width="12.42578125" style="6" customWidth="1"/>
    <col min="15342" max="15342" width="0" style="6" hidden="1" customWidth="1"/>
    <col min="15343" max="15343" width="11.28515625" style="6" customWidth="1"/>
    <col min="15344" max="15590" width="6.7109375" style="6"/>
    <col min="15591" max="15591" width="8" style="6" customWidth="1"/>
    <col min="15592" max="15592" width="29.42578125" style="6" customWidth="1"/>
    <col min="15593" max="15593" width="0" style="6" hidden="1" customWidth="1"/>
    <col min="15594" max="15594" width="13" style="6" customWidth="1"/>
    <col min="15595" max="15595" width="11.7109375" style="6" customWidth="1"/>
    <col min="15596" max="15596" width="12.140625" style="6" customWidth="1"/>
    <col min="15597" max="15597" width="12.42578125" style="6" customWidth="1"/>
    <col min="15598" max="15598" width="0" style="6" hidden="1" customWidth="1"/>
    <col min="15599" max="15599" width="11.28515625" style="6" customWidth="1"/>
    <col min="15600" max="15846" width="6.7109375" style="6"/>
    <col min="15847" max="15847" width="8" style="6" customWidth="1"/>
    <col min="15848" max="15848" width="29.42578125" style="6" customWidth="1"/>
    <col min="15849" max="15849" width="0" style="6" hidden="1" customWidth="1"/>
    <col min="15850" max="15850" width="13" style="6" customWidth="1"/>
    <col min="15851" max="15851" width="11.7109375" style="6" customWidth="1"/>
    <col min="15852" max="15852" width="12.140625" style="6" customWidth="1"/>
    <col min="15853" max="15853" width="12.42578125" style="6" customWidth="1"/>
    <col min="15854" max="15854" width="0" style="6" hidden="1" customWidth="1"/>
    <col min="15855" max="15855" width="11.28515625" style="6" customWidth="1"/>
    <col min="15856" max="16102" width="6.7109375" style="6"/>
    <col min="16103" max="16103" width="8" style="6" customWidth="1"/>
    <col min="16104" max="16104" width="29.42578125" style="6" customWidth="1"/>
    <col min="16105" max="16105" width="0" style="6" hidden="1" customWidth="1"/>
    <col min="16106" max="16106" width="13" style="6" customWidth="1"/>
    <col min="16107" max="16107" width="11.7109375" style="6" customWidth="1"/>
    <col min="16108" max="16108" width="12.140625" style="6" customWidth="1"/>
    <col min="16109" max="16109" width="12.42578125" style="6" customWidth="1"/>
    <col min="16110" max="16110" width="0" style="6" hidden="1" customWidth="1"/>
    <col min="16111" max="16111" width="11.28515625" style="6" customWidth="1"/>
    <col min="16112" max="16384" width="6.7109375" style="6"/>
  </cols>
  <sheetData>
    <row r="3" spans="1:55" ht="16.5" x14ac:dyDescent="0.3">
      <c r="B3" s="252" t="s">
        <v>100</v>
      </c>
      <c r="C3" s="252"/>
      <c r="D3" s="252"/>
      <c r="E3" s="252"/>
      <c r="F3" s="252"/>
      <c r="G3" s="252"/>
    </row>
    <row r="4" spans="1:55" x14ac:dyDescent="0.2">
      <c r="BC4" s="241" t="s">
        <v>104</v>
      </c>
    </row>
    <row r="5" spans="1:55" ht="13.5" thickBot="1" x14ac:dyDescent="0.25"/>
    <row r="6" spans="1:55" ht="16.5" thickBot="1" x14ac:dyDescent="0.3">
      <c r="D6" s="256" t="s">
        <v>0</v>
      </c>
      <c r="E6" s="257"/>
      <c r="F6" s="257"/>
      <c r="G6" s="258"/>
      <c r="H6" s="273" t="s">
        <v>85</v>
      </c>
      <c r="I6" s="274"/>
      <c r="J6" s="274"/>
      <c r="K6" s="275"/>
      <c r="L6" s="273" t="s">
        <v>86</v>
      </c>
      <c r="M6" s="274"/>
      <c r="N6" s="274"/>
      <c r="O6" s="275"/>
      <c r="P6" s="273" t="s">
        <v>87</v>
      </c>
      <c r="Q6" s="274"/>
      <c r="R6" s="274"/>
      <c r="S6" s="275"/>
      <c r="T6" s="273" t="s">
        <v>88</v>
      </c>
      <c r="U6" s="274"/>
      <c r="V6" s="274"/>
      <c r="W6" s="275"/>
      <c r="X6" s="273" t="s">
        <v>90</v>
      </c>
      <c r="Y6" s="274"/>
      <c r="Z6" s="274"/>
      <c r="AA6" s="275"/>
      <c r="AB6" s="273" t="s">
        <v>91</v>
      </c>
      <c r="AC6" s="274"/>
      <c r="AD6" s="274"/>
      <c r="AE6" s="275"/>
      <c r="AF6" s="273" t="s">
        <v>92</v>
      </c>
      <c r="AG6" s="274"/>
      <c r="AH6" s="274"/>
      <c r="AI6" s="275"/>
      <c r="AJ6" s="273" t="s">
        <v>93</v>
      </c>
      <c r="AK6" s="274"/>
      <c r="AL6" s="274"/>
      <c r="AM6" s="275"/>
      <c r="AN6" s="286" t="s">
        <v>94</v>
      </c>
      <c r="AO6" s="268"/>
      <c r="AP6" s="268"/>
      <c r="AQ6" s="292"/>
      <c r="AR6" s="273" t="s">
        <v>99</v>
      </c>
      <c r="AS6" s="274"/>
      <c r="AT6" s="274"/>
      <c r="AU6" s="275"/>
      <c r="AV6" s="273" t="s">
        <v>98</v>
      </c>
      <c r="AW6" s="274"/>
      <c r="AX6" s="274"/>
      <c r="AY6" s="275"/>
      <c r="AZ6" s="273" t="s">
        <v>95</v>
      </c>
      <c r="BA6" s="274"/>
      <c r="BB6" s="274"/>
      <c r="BC6" s="275"/>
    </row>
    <row r="7" spans="1:55" s="7" customFormat="1" ht="14.45" customHeight="1" x14ac:dyDescent="0.2">
      <c r="A7" s="259" t="s">
        <v>1</v>
      </c>
      <c r="B7" s="261" t="s">
        <v>2</v>
      </c>
      <c r="C7" s="263" t="s">
        <v>3</v>
      </c>
      <c r="D7" s="264" t="s">
        <v>4</v>
      </c>
      <c r="E7" s="265"/>
      <c r="F7" s="265"/>
      <c r="G7" s="266" t="s">
        <v>5</v>
      </c>
      <c r="H7" s="276" t="s">
        <v>4</v>
      </c>
      <c r="I7" s="251"/>
      <c r="J7" s="251"/>
      <c r="K7" s="266" t="s">
        <v>5</v>
      </c>
      <c r="L7" s="276" t="s">
        <v>4</v>
      </c>
      <c r="M7" s="251"/>
      <c r="N7" s="251"/>
      <c r="O7" s="266" t="s">
        <v>5</v>
      </c>
      <c r="P7" s="276" t="s">
        <v>4</v>
      </c>
      <c r="Q7" s="251"/>
      <c r="R7" s="251"/>
      <c r="S7" s="266" t="s">
        <v>5</v>
      </c>
      <c r="T7" s="276" t="s">
        <v>4</v>
      </c>
      <c r="U7" s="251"/>
      <c r="V7" s="251"/>
      <c r="W7" s="266" t="s">
        <v>5</v>
      </c>
      <c r="X7" s="276" t="s">
        <v>4</v>
      </c>
      <c r="Y7" s="251"/>
      <c r="Z7" s="251"/>
      <c r="AA7" s="266" t="s">
        <v>5</v>
      </c>
      <c r="AB7" s="276" t="s">
        <v>4</v>
      </c>
      <c r="AC7" s="251"/>
      <c r="AD7" s="251"/>
      <c r="AE7" s="266" t="s">
        <v>5</v>
      </c>
      <c r="AF7" s="276" t="s">
        <v>4</v>
      </c>
      <c r="AG7" s="251"/>
      <c r="AH7" s="251"/>
      <c r="AI7" s="266" t="s">
        <v>5</v>
      </c>
      <c r="AJ7" s="276" t="s">
        <v>4</v>
      </c>
      <c r="AK7" s="251"/>
      <c r="AL7" s="251"/>
      <c r="AM7" s="266" t="s">
        <v>5</v>
      </c>
      <c r="AN7" s="250" t="s">
        <v>4</v>
      </c>
      <c r="AO7" s="251"/>
      <c r="AP7" s="251"/>
      <c r="AQ7" s="293" t="s">
        <v>5</v>
      </c>
      <c r="AR7" s="276" t="s">
        <v>4</v>
      </c>
      <c r="AS7" s="251"/>
      <c r="AT7" s="251"/>
      <c r="AU7" s="266" t="s">
        <v>5</v>
      </c>
      <c r="AV7" s="276" t="s">
        <v>4</v>
      </c>
      <c r="AW7" s="251"/>
      <c r="AX7" s="251"/>
      <c r="AY7" s="266" t="s">
        <v>5</v>
      </c>
      <c r="AZ7" s="276" t="s">
        <v>4</v>
      </c>
      <c r="BA7" s="251"/>
      <c r="BB7" s="251"/>
      <c r="BC7" s="266" t="s">
        <v>5</v>
      </c>
    </row>
    <row r="8" spans="1:55" s="10" customFormat="1" ht="27" customHeight="1" x14ac:dyDescent="0.2">
      <c r="A8" s="247"/>
      <c r="B8" s="248"/>
      <c r="C8" s="249"/>
      <c r="D8" s="90" t="s">
        <v>103</v>
      </c>
      <c r="E8" s="139" t="s">
        <v>6</v>
      </c>
      <c r="F8" s="9" t="s">
        <v>7</v>
      </c>
      <c r="G8" s="266"/>
      <c r="H8" s="90" t="s">
        <v>103</v>
      </c>
      <c r="I8" s="139" t="s">
        <v>6</v>
      </c>
      <c r="J8" s="139" t="s">
        <v>7</v>
      </c>
      <c r="K8" s="277"/>
      <c r="L8" s="90" t="s">
        <v>103</v>
      </c>
      <c r="M8" s="139" t="s">
        <v>6</v>
      </c>
      <c r="N8" s="139" t="s">
        <v>7</v>
      </c>
      <c r="O8" s="277"/>
      <c r="P8" s="90" t="s">
        <v>103</v>
      </c>
      <c r="Q8" s="139" t="s">
        <v>6</v>
      </c>
      <c r="R8" s="139" t="s">
        <v>7</v>
      </c>
      <c r="S8" s="277"/>
      <c r="T8" s="90" t="s">
        <v>103</v>
      </c>
      <c r="U8" s="139" t="s">
        <v>6</v>
      </c>
      <c r="V8" s="139" t="s">
        <v>7</v>
      </c>
      <c r="W8" s="277"/>
      <c r="X8" s="90" t="s">
        <v>103</v>
      </c>
      <c r="Y8" s="139" t="s">
        <v>6</v>
      </c>
      <c r="Z8" s="139" t="s">
        <v>7</v>
      </c>
      <c r="AA8" s="277"/>
      <c r="AB8" s="90" t="s">
        <v>103</v>
      </c>
      <c r="AC8" s="139" t="s">
        <v>6</v>
      </c>
      <c r="AD8" s="139" t="s">
        <v>7</v>
      </c>
      <c r="AE8" s="277"/>
      <c r="AF8" s="90" t="s">
        <v>103</v>
      </c>
      <c r="AG8" s="139" t="s">
        <v>6</v>
      </c>
      <c r="AH8" s="139" t="s">
        <v>7</v>
      </c>
      <c r="AI8" s="277"/>
      <c r="AJ8" s="90" t="s">
        <v>103</v>
      </c>
      <c r="AK8" s="139" t="s">
        <v>102</v>
      </c>
      <c r="AL8" s="139" t="s">
        <v>7</v>
      </c>
      <c r="AM8" s="277"/>
      <c r="AN8" s="90" t="s">
        <v>103</v>
      </c>
      <c r="AO8" s="139" t="s">
        <v>102</v>
      </c>
      <c r="AP8" s="65" t="s">
        <v>7</v>
      </c>
      <c r="AQ8" s="294"/>
      <c r="AR8" s="90" t="s">
        <v>103</v>
      </c>
      <c r="AS8" s="139" t="s">
        <v>102</v>
      </c>
      <c r="AT8" s="139" t="s">
        <v>7</v>
      </c>
      <c r="AU8" s="277"/>
      <c r="AV8" s="90" t="s">
        <v>103</v>
      </c>
      <c r="AW8" s="139" t="s">
        <v>102</v>
      </c>
      <c r="AX8" s="139" t="s">
        <v>7</v>
      </c>
      <c r="AY8" s="277"/>
      <c r="AZ8" s="90" t="s">
        <v>103</v>
      </c>
      <c r="BA8" s="139" t="s">
        <v>102</v>
      </c>
      <c r="BB8" s="139" t="s">
        <v>7</v>
      </c>
      <c r="BC8" s="277"/>
    </row>
    <row r="9" spans="1:55" s="7" customFormat="1" ht="18" hidden="1" customHeight="1" x14ac:dyDescent="0.2">
      <c r="A9" s="260"/>
      <c r="B9" s="262"/>
      <c r="C9" s="249"/>
      <c r="D9" s="168">
        <v>7</v>
      </c>
      <c r="E9" s="11">
        <v>8</v>
      </c>
      <c r="F9" s="11">
        <v>9</v>
      </c>
      <c r="G9" s="76">
        <v>10</v>
      </c>
      <c r="H9" s="91"/>
      <c r="I9" s="72"/>
      <c r="J9" s="72"/>
      <c r="K9" s="277"/>
      <c r="L9" s="91"/>
      <c r="M9" s="72"/>
      <c r="N9" s="72"/>
      <c r="O9" s="277"/>
      <c r="P9" s="91"/>
      <c r="Q9" s="72"/>
      <c r="R9" s="72"/>
      <c r="S9" s="277"/>
      <c r="T9" s="91"/>
      <c r="U9" s="72"/>
      <c r="V9" s="72"/>
      <c r="W9" s="277"/>
      <c r="X9" s="91"/>
      <c r="Y9" s="72"/>
      <c r="Z9" s="72"/>
      <c r="AA9" s="277"/>
      <c r="AB9" s="91"/>
      <c r="AC9" s="72"/>
      <c r="AD9" s="72"/>
      <c r="AE9" s="277"/>
      <c r="AF9" s="91"/>
      <c r="AG9" s="72"/>
      <c r="AH9" s="72"/>
      <c r="AI9" s="277"/>
      <c r="AJ9" s="91"/>
      <c r="AK9" s="72"/>
      <c r="AL9" s="72"/>
      <c r="AM9" s="277"/>
      <c r="AN9" s="75"/>
      <c r="AO9" s="72"/>
      <c r="AP9" s="72"/>
      <c r="AQ9" s="294"/>
      <c r="AR9" s="91"/>
      <c r="AS9" s="72"/>
      <c r="AT9" s="72"/>
      <c r="AU9" s="277"/>
      <c r="AV9" s="91"/>
      <c r="AW9" s="72"/>
      <c r="AX9" s="72"/>
      <c r="AY9" s="277"/>
      <c r="AZ9" s="91"/>
      <c r="BA9" s="72"/>
      <c r="BB9" s="72"/>
      <c r="BC9" s="277"/>
    </row>
    <row r="10" spans="1:55" ht="15" customHeight="1" x14ac:dyDescent="0.25">
      <c r="A10" s="228">
        <v>501</v>
      </c>
      <c r="B10" s="12" t="s">
        <v>8</v>
      </c>
      <c r="C10" s="229">
        <v>1</v>
      </c>
      <c r="D10" s="81">
        <v>490000</v>
      </c>
      <c r="E10" s="13">
        <v>20000</v>
      </c>
      <c r="F10" s="14">
        <f>D10+E10</f>
        <v>510000</v>
      </c>
      <c r="G10" s="77">
        <v>669539</v>
      </c>
      <c r="H10" s="84">
        <v>437000</v>
      </c>
      <c r="I10" s="13">
        <v>30000</v>
      </c>
      <c r="J10" s="13">
        <f>H10+I10</f>
        <v>467000</v>
      </c>
      <c r="K10" s="77">
        <v>483124.94</v>
      </c>
      <c r="L10" s="81">
        <v>1030169</v>
      </c>
      <c r="M10" s="13">
        <v>23056</v>
      </c>
      <c r="N10" s="13">
        <v>1053225</v>
      </c>
      <c r="O10" s="77">
        <v>695108</v>
      </c>
      <c r="P10" s="81">
        <v>1310830</v>
      </c>
      <c r="Q10" s="13">
        <v>36030</v>
      </c>
      <c r="R10" s="13">
        <v>1346860</v>
      </c>
      <c r="S10" s="77">
        <v>1346875.56</v>
      </c>
      <c r="T10" s="112">
        <v>128000</v>
      </c>
      <c r="U10" s="20">
        <v>1700</v>
      </c>
      <c r="V10" s="20">
        <v>129700</v>
      </c>
      <c r="W10" s="77">
        <v>129485.72</v>
      </c>
      <c r="X10" s="112">
        <v>420500</v>
      </c>
      <c r="Y10" s="20">
        <v>27500</v>
      </c>
      <c r="Z10" s="20">
        <f>X10+Y10</f>
        <v>448000</v>
      </c>
      <c r="AA10" s="77">
        <v>621416</v>
      </c>
      <c r="AB10" s="81">
        <v>232468</v>
      </c>
      <c r="AC10" s="13">
        <v>900</v>
      </c>
      <c r="AD10" s="13">
        <v>233368</v>
      </c>
      <c r="AE10" s="77">
        <v>129664</v>
      </c>
      <c r="AF10" s="148">
        <v>404850</v>
      </c>
      <c r="AG10" s="97">
        <v>25000</v>
      </c>
      <c r="AH10" s="14">
        <f>AF10+AG10</f>
        <v>429850</v>
      </c>
      <c r="AI10" s="98">
        <v>452972.22</v>
      </c>
      <c r="AJ10" s="81">
        <v>0</v>
      </c>
      <c r="AK10" s="13">
        <v>0</v>
      </c>
      <c r="AL10" s="14">
        <v>0</v>
      </c>
      <c r="AM10" s="98">
        <v>832.45</v>
      </c>
      <c r="AN10" s="145">
        <v>7000</v>
      </c>
      <c r="AO10" s="13">
        <v>3200</v>
      </c>
      <c r="AP10" s="14">
        <f>AN10+AO10</f>
        <v>10200</v>
      </c>
      <c r="AQ10" s="94">
        <v>7271.12</v>
      </c>
      <c r="AR10" s="161">
        <v>510000</v>
      </c>
      <c r="AS10" s="119">
        <v>75000</v>
      </c>
      <c r="AT10" s="120">
        <f>AR10+AS10</f>
        <v>585000</v>
      </c>
      <c r="AU10" s="108">
        <v>567134.99</v>
      </c>
      <c r="AV10" s="99"/>
      <c r="AW10" s="13">
        <v>13000</v>
      </c>
      <c r="AX10" s="14">
        <f>AV10+AW10</f>
        <v>13000</v>
      </c>
      <c r="AY10" s="98">
        <v>16784.12</v>
      </c>
      <c r="AZ10" s="84">
        <f>D10+H10+L10+P10+T10+X10+AB10+AF10+AJ10+AN10+AR10+AV10</f>
        <v>4970817</v>
      </c>
      <c r="BA10" s="84">
        <f>E10+I10+M10+Q10+U10+Y10+AC10+AG10+AK10+AO10+AS10+AW10</f>
        <v>255386</v>
      </c>
      <c r="BB10" s="84">
        <f>F10+J10+N10+R10+V10+Z10+AD10+AH10+AL10+AP10+AT10+AX10</f>
        <v>5226203</v>
      </c>
      <c r="BC10" s="140">
        <f>G10+K10+O10+S10+W10+AA10+AE10+AI10+AM10+AQ10+AU10+AY10</f>
        <v>5120208.120000001</v>
      </c>
    </row>
    <row r="11" spans="1:55" ht="15" customHeight="1" x14ac:dyDescent="0.25">
      <c r="A11" s="228">
        <v>502</v>
      </c>
      <c r="B11" s="12" t="s">
        <v>9</v>
      </c>
      <c r="C11" s="230">
        <v>2</v>
      </c>
      <c r="D11" s="81">
        <v>380000</v>
      </c>
      <c r="E11" s="13">
        <v>60000</v>
      </c>
      <c r="F11" s="14">
        <f t="shared" ref="F11:F48" si="0">D11+E11</f>
        <v>440000</v>
      </c>
      <c r="G11" s="77">
        <v>459928</v>
      </c>
      <c r="H11" s="84">
        <v>313000</v>
      </c>
      <c r="I11" s="13">
        <v>17000</v>
      </c>
      <c r="J11" s="13">
        <f t="shared" ref="J11:J46" si="1">H11+I11</f>
        <v>330000</v>
      </c>
      <c r="K11" s="77">
        <v>333643.57</v>
      </c>
      <c r="L11" s="81">
        <v>743304</v>
      </c>
      <c r="M11" s="13">
        <v>32400</v>
      </c>
      <c r="N11" s="13">
        <v>775704</v>
      </c>
      <c r="O11" s="77">
        <v>650072</v>
      </c>
      <c r="P11" s="81">
        <v>805230</v>
      </c>
      <c r="Q11" s="13">
        <v>7480</v>
      </c>
      <c r="R11" s="13">
        <v>812710</v>
      </c>
      <c r="S11" s="77">
        <v>812709.39</v>
      </c>
      <c r="T11" s="112">
        <v>120000</v>
      </c>
      <c r="U11" s="20">
        <v>0</v>
      </c>
      <c r="V11" s="20">
        <v>120000</v>
      </c>
      <c r="W11" s="77">
        <v>115556.09</v>
      </c>
      <c r="X11" s="116">
        <v>769138.9</v>
      </c>
      <c r="Y11" s="20">
        <v>4000</v>
      </c>
      <c r="Z11" s="20">
        <f t="shared" ref="Z11:Z48" si="2">X11+Y11</f>
        <v>773138.9</v>
      </c>
      <c r="AA11" s="77">
        <v>713013</v>
      </c>
      <c r="AB11" s="81">
        <v>223038</v>
      </c>
      <c r="AC11" s="13">
        <v>2250</v>
      </c>
      <c r="AD11" s="13">
        <v>225288</v>
      </c>
      <c r="AE11" s="77">
        <v>184152</v>
      </c>
      <c r="AF11" s="148">
        <v>423500</v>
      </c>
      <c r="AG11" s="97">
        <v>35000</v>
      </c>
      <c r="AH11" s="14">
        <f t="shared" ref="AH11:AH46" si="3">AF11+AG11</f>
        <v>458500</v>
      </c>
      <c r="AI11" s="98">
        <v>358183.2</v>
      </c>
      <c r="AJ11" s="81">
        <v>2800</v>
      </c>
      <c r="AK11" s="13">
        <v>0</v>
      </c>
      <c r="AL11" s="14">
        <v>2800</v>
      </c>
      <c r="AM11" s="98">
        <v>2752.03</v>
      </c>
      <c r="AN11" s="145">
        <v>14350</v>
      </c>
      <c r="AO11" s="13">
        <v>31000</v>
      </c>
      <c r="AP11" s="14">
        <f t="shared" ref="AP11:AP43" si="4">AN11+AO11</f>
        <v>45350</v>
      </c>
      <c r="AQ11" s="94">
        <v>50956.160000000003</v>
      </c>
      <c r="AR11" s="161">
        <v>1211000</v>
      </c>
      <c r="AS11" s="119">
        <v>79000</v>
      </c>
      <c r="AT11" s="120">
        <f t="shared" ref="AT11:AT46" si="5">AR11+AS11</f>
        <v>1290000</v>
      </c>
      <c r="AU11" s="108">
        <v>1253250.0299999998</v>
      </c>
      <c r="AV11" s="99"/>
      <c r="AW11" s="13">
        <v>120000</v>
      </c>
      <c r="AX11" s="14">
        <f t="shared" ref="AX11:AX24" si="6">AV11+AW11</f>
        <v>120000</v>
      </c>
      <c r="AY11" s="98">
        <v>143747.79999999999</v>
      </c>
      <c r="AZ11" s="84">
        <f t="shared" ref="AZ11:AZ49" si="7">D11+H11+L11+P11+T11+X11+AB11+AF11+AJ11+AN11+AR11+AV11</f>
        <v>5005360.9000000004</v>
      </c>
      <c r="BA11" s="84">
        <f t="shared" ref="BA11:BA48" si="8">E11+I11+M11+Q11+U11+Y11+AC11+AG11+AK11+AO11+AS11+AW11</f>
        <v>388130</v>
      </c>
      <c r="BB11" s="84">
        <f t="shared" ref="BB11:BB46" si="9">F11+J11+N11+R11+V11+Z11+AD11+AH11+AL11+AP11+AT11+AX11</f>
        <v>5393490.9000000004</v>
      </c>
      <c r="BC11" s="140">
        <f t="shared" ref="BC11:BC46" si="10">G11+K11+O11+S11+W11+AA11+AE11+AI11+AM11+AQ11+AU11+AY11</f>
        <v>5077963.2699999996</v>
      </c>
    </row>
    <row r="12" spans="1:55" s="15" customFormat="1" ht="15" customHeight="1" x14ac:dyDescent="0.25">
      <c r="A12" s="228">
        <v>504</v>
      </c>
      <c r="B12" s="12" t="s">
        <v>10</v>
      </c>
      <c r="C12" s="230">
        <v>3</v>
      </c>
      <c r="D12" s="81"/>
      <c r="E12" s="13"/>
      <c r="F12" s="14">
        <f t="shared" si="0"/>
        <v>0</v>
      </c>
      <c r="G12" s="77">
        <v>0</v>
      </c>
      <c r="H12" s="84">
        <v>0</v>
      </c>
      <c r="I12" s="73">
        <v>0</v>
      </c>
      <c r="J12" s="13">
        <f t="shared" si="1"/>
        <v>0</v>
      </c>
      <c r="K12" s="127">
        <v>0</v>
      </c>
      <c r="L12" s="82">
        <v>0</v>
      </c>
      <c r="M12" s="73">
        <v>250</v>
      </c>
      <c r="N12" s="73">
        <v>250</v>
      </c>
      <c r="O12" s="127">
        <v>10</v>
      </c>
      <c r="P12" s="82">
        <v>0</v>
      </c>
      <c r="Q12" s="73">
        <v>0</v>
      </c>
      <c r="R12" s="73">
        <v>0</v>
      </c>
      <c r="S12" s="127">
        <v>0</v>
      </c>
      <c r="T12" s="112">
        <v>0</v>
      </c>
      <c r="U12" s="20">
        <v>0</v>
      </c>
      <c r="V12" s="20">
        <v>0</v>
      </c>
      <c r="W12" s="77">
        <v>0</v>
      </c>
      <c r="X12" s="112">
        <v>16000</v>
      </c>
      <c r="Y12" s="20"/>
      <c r="Z12" s="20">
        <f t="shared" si="2"/>
        <v>16000</v>
      </c>
      <c r="AA12" s="77">
        <v>17360</v>
      </c>
      <c r="AB12" s="81"/>
      <c r="AC12" s="13"/>
      <c r="AD12" s="13">
        <v>0</v>
      </c>
      <c r="AE12" s="77">
        <v>0</v>
      </c>
      <c r="AF12" s="148">
        <v>0</v>
      </c>
      <c r="AG12" s="97">
        <v>0</v>
      </c>
      <c r="AH12" s="14">
        <f t="shared" si="3"/>
        <v>0</v>
      </c>
      <c r="AI12" s="98">
        <v>0</v>
      </c>
      <c r="AJ12" s="81">
        <v>0</v>
      </c>
      <c r="AK12" s="13">
        <v>0</v>
      </c>
      <c r="AL12" s="14">
        <v>0</v>
      </c>
      <c r="AM12" s="98">
        <v>0</v>
      </c>
      <c r="AN12" s="129">
        <v>0</v>
      </c>
      <c r="AO12" s="96">
        <v>0</v>
      </c>
      <c r="AP12" s="14">
        <f t="shared" si="4"/>
        <v>0</v>
      </c>
      <c r="AQ12" s="94">
        <v>0</v>
      </c>
      <c r="AR12" s="161">
        <v>0</v>
      </c>
      <c r="AS12" s="119">
        <v>630</v>
      </c>
      <c r="AT12" s="120">
        <f t="shared" si="5"/>
        <v>630</v>
      </c>
      <c r="AU12" s="108">
        <v>629.85</v>
      </c>
      <c r="AV12" s="81"/>
      <c r="AW12" s="96"/>
      <c r="AX12" s="14">
        <f t="shared" si="6"/>
        <v>0</v>
      </c>
      <c r="AY12" s="98"/>
      <c r="AZ12" s="84">
        <f t="shared" si="7"/>
        <v>16000</v>
      </c>
      <c r="BA12" s="84">
        <f t="shared" si="8"/>
        <v>880</v>
      </c>
      <c r="BB12" s="84">
        <f t="shared" si="9"/>
        <v>16880</v>
      </c>
      <c r="BC12" s="140">
        <f t="shared" si="10"/>
        <v>17999.849999999999</v>
      </c>
    </row>
    <row r="13" spans="1:55" ht="15" customHeight="1" x14ac:dyDescent="0.25">
      <c r="A13" s="228">
        <v>511</v>
      </c>
      <c r="B13" s="12" t="s">
        <v>11</v>
      </c>
      <c r="C13" s="230">
        <v>4</v>
      </c>
      <c r="D13" s="81">
        <v>280000</v>
      </c>
      <c r="E13" s="13">
        <v>40000</v>
      </c>
      <c r="F13" s="14">
        <f t="shared" si="0"/>
        <v>320000</v>
      </c>
      <c r="G13" s="77">
        <v>499588</v>
      </c>
      <c r="H13" s="84">
        <v>38000</v>
      </c>
      <c r="I13" s="13">
        <v>52000</v>
      </c>
      <c r="J13" s="13">
        <f t="shared" si="1"/>
        <v>90000</v>
      </c>
      <c r="K13" s="77">
        <v>92657.08</v>
      </c>
      <c r="L13" s="81">
        <v>1136955</v>
      </c>
      <c r="M13" s="13">
        <v>60491</v>
      </c>
      <c r="N13" s="13">
        <v>1197446</v>
      </c>
      <c r="O13" s="77">
        <v>244896</v>
      </c>
      <c r="P13" s="81">
        <v>640500</v>
      </c>
      <c r="Q13" s="13">
        <v>21200</v>
      </c>
      <c r="R13" s="13">
        <v>661700</v>
      </c>
      <c r="S13" s="77">
        <v>259891.13</v>
      </c>
      <c r="T13" s="112">
        <v>730000</v>
      </c>
      <c r="U13" s="20">
        <v>3000</v>
      </c>
      <c r="V13" s="20">
        <v>733000</v>
      </c>
      <c r="W13" s="77">
        <v>88272.33</v>
      </c>
      <c r="X13" s="112">
        <v>495143</v>
      </c>
      <c r="Y13" s="20">
        <v>7000</v>
      </c>
      <c r="Z13" s="20">
        <f t="shared" si="2"/>
        <v>502143</v>
      </c>
      <c r="AA13" s="77">
        <v>357039.52</v>
      </c>
      <c r="AB13" s="81">
        <v>104810</v>
      </c>
      <c r="AC13" s="13">
        <v>0</v>
      </c>
      <c r="AD13" s="13">
        <v>104810</v>
      </c>
      <c r="AE13" s="77">
        <v>108483</v>
      </c>
      <c r="AF13" s="148">
        <v>259000</v>
      </c>
      <c r="AG13" s="97">
        <v>3500</v>
      </c>
      <c r="AH13" s="14">
        <f t="shared" si="3"/>
        <v>262500</v>
      </c>
      <c r="AI13" s="98">
        <v>199943.75</v>
      </c>
      <c r="AJ13" s="81">
        <v>500</v>
      </c>
      <c r="AK13" s="13">
        <v>0</v>
      </c>
      <c r="AL13" s="14">
        <v>500</v>
      </c>
      <c r="AM13" s="98">
        <v>13498.72</v>
      </c>
      <c r="AN13" s="129">
        <v>2500</v>
      </c>
      <c r="AO13" s="13">
        <v>0</v>
      </c>
      <c r="AP13" s="14">
        <f t="shared" si="4"/>
        <v>2500</v>
      </c>
      <c r="AQ13" s="94">
        <v>2941</v>
      </c>
      <c r="AR13" s="161">
        <v>405000</v>
      </c>
      <c r="AS13" s="119">
        <v>8300</v>
      </c>
      <c r="AT13" s="120">
        <f t="shared" si="5"/>
        <v>413300</v>
      </c>
      <c r="AU13" s="108">
        <v>324713.76999999996</v>
      </c>
      <c r="AV13" s="81"/>
      <c r="AW13" s="13">
        <v>20000</v>
      </c>
      <c r="AX13" s="14">
        <f t="shared" si="6"/>
        <v>20000</v>
      </c>
      <c r="AY13" s="98">
        <v>28899.58</v>
      </c>
      <c r="AZ13" s="84">
        <f t="shared" si="7"/>
        <v>4092408</v>
      </c>
      <c r="BA13" s="84">
        <f t="shared" si="8"/>
        <v>215491</v>
      </c>
      <c r="BB13" s="84">
        <f t="shared" si="9"/>
        <v>4307899</v>
      </c>
      <c r="BC13" s="140">
        <f t="shared" si="10"/>
        <v>2220823.88</v>
      </c>
    </row>
    <row r="14" spans="1:55" ht="15" customHeight="1" x14ac:dyDescent="0.25">
      <c r="A14" s="228">
        <v>512</v>
      </c>
      <c r="B14" s="12" t="s">
        <v>12</v>
      </c>
      <c r="C14" s="230">
        <v>5</v>
      </c>
      <c r="D14" s="81">
        <v>85000</v>
      </c>
      <c r="E14" s="13">
        <v>30000</v>
      </c>
      <c r="F14" s="14">
        <f t="shared" si="0"/>
        <v>115000</v>
      </c>
      <c r="G14" s="77">
        <v>87619</v>
      </c>
      <c r="H14" s="84">
        <v>20000</v>
      </c>
      <c r="I14" s="13">
        <v>4000</v>
      </c>
      <c r="J14" s="13">
        <f t="shared" si="1"/>
        <v>24000</v>
      </c>
      <c r="K14" s="77">
        <v>15633.79</v>
      </c>
      <c r="L14" s="81">
        <v>337376</v>
      </c>
      <c r="M14" s="13">
        <v>5000</v>
      </c>
      <c r="N14" s="13">
        <v>342376</v>
      </c>
      <c r="O14" s="77">
        <v>33208</v>
      </c>
      <c r="P14" s="81">
        <v>39330</v>
      </c>
      <c r="Q14" s="13">
        <v>3960</v>
      </c>
      <c r="R14" s="13">
        <v>43290</v>
      </c>
      <c r="S14" s="77">
        <v>48594.25</v>
      </c>
      <c r="T14" s="112">
        <v>25000</v>
      </c>
      <c r="U14" s="20">
        <v>1000</v>
      </c>
      <c r="V14" s="20">
        <v>26000</v>
      </c>
      <c r="W14" s="77">
        <v>12248.12</v>
      </c>
      <c r="X14" s="112">
        <v>12500</v>
      </c>
      <c r="Y14" s="20">
        <v>400</v>
      </c>
      <c r="Z14" s="20">
        <f t="shared" si="2"/>
        <v>12900</v>
      </c>
      <c r="AA14" s="77">
        <v>11779.1</v>
      </c>
      <c r="AB14" s="81">
        <v>5000</v>
      </c>
      <c r="AC14" s="13"/>
      <c r="AD14" s="13">
        <v>5000</v>
      </c>
      <c r="AE14" s="77">
        <v>4336</v>
      </c>
      <c r="AF14" s="149">
        <v>14400</v>
      </c>
      <c r="AG14" s="97">
        <v>0</v>
      </c>
      <c r="AH14" s="14">
        <f t="shared" si="3"/>
        <v>14400</v>
      </c>
      <c r="AI14" s="98">
        <v>23502.560000000001</v>
      </c>
      <c r="AJ14" s="81">
        <v>0</v>
      </c>
      <c r="AK14" s="13">
        <v>0</v>
      </c>
      <c r="AL14" s="14">
        <v>0</v>
      </c>
      <c r="AM14" s="98">
        <v>0</v>
      </c>
      <c r="AN14" s="129">
        <v>0</v>
      </c>
      <c r="AO14" s="13">
        <v>0</v>
      </c>
      <c r="AP14" s="14">
        <f t="shared" si="4"/>
        <v>0</v>
      </c>
      <c r="AQ14" s="94">
        <v>0</v>
      </c>
      <c r="AR14" s="162">
        <v>0</v>
      </c>
      <c r="AS14" s="119"/>
      <c r="AT14" s="120">
        <f t="shared" si="5"/>
        <v>0</v>
      </c>
      <c r="AU14" s="108">
        <v>41.32</v>
      </c>
      <c r="AV14" s="81"/>
      <c r="AW14" s="13"/>
      <c r="AX14" s="14">
        <f t="shared" si="6"/>
        <v>0</v>
      </c>
      <c r="AY14" s="98"/>
      <c r="AZ14" s="84">
        <f t="shared" si="7"/>
        <v>538606</v>
      </c>
      <c r="BA14" s="84">
        <f t="shared" si="8"/>
        <v>44360</v>
      </c>
      <c r="BB14" s="84">
        <f t="shared" si="9"/>
        <v>582966</v>
      </c>
      <c r="BC14" s="140">
        <f t="shared" si="10"/>
        <v>236962.14</v>
      </c>
    </row>
    <row r="15" spans="1:55" ht="15" customHeight="1" x14ac:dyDescent="0.25">
      <c r="A15" s="228">
        <v>513</v>
      </c>
      <c r="B15" s="12" t="s">
        <v>13</v>
      </c>
      <c r="C15" s="230">
        <v>6</v>
      </c>
      <c r="D15" s="86">
        <v>10000</v>
      </c>
      <c r="E15" s="13">
        <v>1000</v>
      </c>
      <c r="F15" s="14">
        <f t="shared" si="0"/>
        <v>11000</v>
      </c>
      <c r="G15" s="77">
        <v>11209</v>
      </c>
      <c r="H15" s="84">
        <v>14000</v>
      </c>
      <c r="I15" s="13">
        <v>5000</v>
      </c>
      <c r="J15" s="13">
        <f t="shared" si="1"/>
        <v>19000</v>
      </c>
      <c r="K15" s="77">
        <v>19399.48</v>
      </c>
      <c r="L15" s="81">
        <v>11027</v>
      </c>
      <c r="M15" s="13">
        <v>1700</v>
      </c>
      <c r="N15" s="13">
        <v>12727</v>
      </c>
      <c r="O15" s="77">
        <v>4202</v>
      </c>
      <c r="P15" s="81">
        <v>13500</v>
      </c>
      <c r="Q15" s="13">
        <v>90</v>
      </c>
      <c r="R15" s="13">
        <v>13590</v>
      </c>
      <c r="S15" s="77">
        <v>7024.49</v>
      </c>
      <c r="T15" s="112">
        <v>0</v>
      </c>
      <c r="U15" s="20">
        <v>0</v>
      </c>
      <c r="V15" s="20">
        <v>0</v>
      </c>
      <c r="W15" s="77">
        <v>0</v>
      </c>
      <c r="X15" s="112">
        <v>1200</v>
      </c>
      <c r="Y15" s="20"/>
      <c r="Z15" s="20">
        <f t="shared" si="2"/>
        <v>1200</v>
      </c>
      <c r="AA15" s="77">
        <v>1837.76</v>
      </c>
      <c r="AB15" s="81">
        <v>2100</v>
      </c>
      <c r="AC15" s="13">
        <v>0</v>
      </c>
      <c r="AD15" s="13">
        <v>2100</v>
      </c>
      <c r="AE15" s="77">
        <v>1415</v>
      </c>
      <c r="AF15" s="149">
        <v>24000</v>
      </c>
      <c r="AG15" s="97">
        <v>0</v>
      </c>
      <c r="AH15" s="14">
        <f t="shared" si="3"/>
        <v>24000</v>
      </c>
      <c r="AI15" s="98">
        <v>19185.689999999999</v>
      </c>
      <c r="AJ15" s="86">
        <v>0</v>
      </c>
      <c r="AK15" s="13">
        <v>0</v>
      </c>
      <c r="AL15" s="14">
        <v>0</v>
      </c>
      <c r="AM15" s="98">
        <v>0</v>
      </c>
      <c r="AN15" s="144">
        <v>0</v>
      </c>
      <c r="AO15" s="13">
        <v>0</v>
      </c>
      <c r="AP15" s="14">
        <f t="shared" si="4"/>
        <v>0</v>
      </c>
      <c r="AQ15" s="94">
        <v>0</v>
      </c>
      <c r="AR15" s="161">
        <v>0</v>
      </c>
      <c r="AS15" s="119">
        <v>200</v>
      </c>
      <c r="AT15" s="120">
        <f t="shared" si="5"/>
        <v>200</v>
      </c>
      <c r="AU15" s="108">
        <v>337.34000000000003</v>
      </c>
      <c r="AV15" s="86"/>
      <c r="AW15" s="13">
        <v>100</v>
      </c>
      <c r="AX15" s="14">
        <f t="shared" si="6"/>
        <v>100</v>
      </c>
      <c r="AY15" s="98">
        <v>207.89</v>
      </c>
      <c r="AZ15" s="84">
        <f t="shared" si="7"/>
        <v>75827</v>
      </c>
      <c r="BA15" s="84">
        <f t="shared" si="8"/>
        <v>8090</v>
      </c>
      <c r="BB15" s="84">
        <f t="shared" si="9"/>
        <v>83917</v>
      </c>
      <c r="BC15" s="140">
        <f t="shared" si="10"/>
        <v>64818.649999999994</v>
      </c>
    </row>
    <row r="16" spans="1:55" ht="15" customHeight="1" x14ac:dyDescent="0.25">
      <c r="A16" s="228">
        <v>518</v>
      </c>
      <c r="B16" s="12" t="s">
        <v>14</v>
      </c>
      <c r="C16" s="230">
        <v>7</v>
      </c>
      <c r="D16" s="86">
        <v>450000</v>
      </c>
      <c r="E16" s="13">
        <v>150000</v>
      </c>
      <c r="F16" s="14">
        <f t="shared" si="0"/>
        <v>600000</v>
      </c>
      <c r="G16" s="77">
        <v>616829</v>
      </c>
      <c r="H16" s="84">
        <v>292000</v>
      </c>
      <c r="I16" s="13">
        <v>25000</v>
      </c>
      <c r="J16" s="13">
        <f t="shared" si="1"/>
        <v>317000</v>
      </c>
      <c r="K16" s="77">
        <v>348960.16</v>
      </c>
      <c r="L16" s="81">
        <v>1202391</v>
      </c>
      <c r="M16" s="13">
        <v>111090</v>
      </c>
      <c r="N16" s="13">
        <v>1313481</v>
      </c>
      <c r="O16" s="77">
        <v>1027636</v>
      </c>
      <c r="P16" s="81">
        <v>700850</v>
      </c>
      <c r="Q16" s="13">
        <v>129690</v>
      </c>
      <c r="R16" s="13">
        <v>830540</v>
      </c>
      <c r="S16" s="77">
        <v>581536.46</v>
      </c>
      <c r="T16" s="112">
        <v>260000</v>
      </c>
      <c r="U16" s="20">
        <v>65000</v>
      </c>
      <c r="V16" s="20">
        <v>325000</v>
      </c>
      <c r="W16" s="77">
        <v>315026.34999999998</v>
      </c>
      <c r="X16" s="112">
        <v>465521</v>
      </c>
      <c r="Y16" s="20">
        <v>32000</v>
      </c>
      <c r="Z16" s="20">
        <f t="shared" si="2"/>
        <v>497521</v>
      </c>
      <c r="AA16" s="77">
        <v>481482.7</v>
      </c>
      <c r="AB16" s="81">
        <v>226861</v>
      </c>
      <c r="AC16" s="13">
        <v>2900</v>
      </c>
      <c r="AD16" s="13">
        <v>229761</v>
      </c>
      <c r="AE16" s="77">
        <v>114681</v>
      </c>
      <c r="AF16" s="149">
        <v>1651729</v>
      </c>
      <c r="AG16" s="97">
        <v>220000</v>
      </c>
      <c r="AH16" s="14">
        <f t="shared" si="3"/>
        <v>1871729</v>
      </c>
      <c r="AI16" s="98">
        <v>1597494.31</v>
      </c>
      <c r="AJ16" s="86">
        <v>2200</v>
      </c>
      <c r="AK16" s="13">
        <v>0</v>
      </c>
      <c r="AL16" s="14">
        <v>2200</v>
      </c>
      <c r="AM16" s="98">
        <v>878.65</v>
      </c>
      <c r="AN16" s="144">
        <v>3000</v>
      </c>
      <c r="AO16" s="13">
        <v>2000</v>
      </c>
      <c r="AP16" s="14">
        <f t="shared" si="4"/>
        <v>5000</v>
      </c>
      <c r="AQ16" s="94">
        <v>8711.33</v>
      </c>
      <c r="AR16" s="162">
        <v>237000</v>
      </c>
      <c r="AS16" s="119">
        <v>30000</v>
      </c>
      <c r="AT16" s="120">
        <f t="shared" si="5"/>
        <v>267000</v>
      </c>
      <c r="AU16" s="108">
        <v>266282.96000000002</v>
      </c>
      <c r="AV16" s="86"/>
      <c r="AW16" s="13">
        <v>28000</v>
      </c>
      <c r="AX16" s="14">
        <f t="shared" si="6"/>
        <v>28000</v>
      </c>
      <c r="AY16" s="98">
        <v>66202.460000000006</v>
      </c>
      <c r="AZ16" s="84">
        <f t="shared" si="7"/>
        <v>5491552</v>
      </c>
      <c r="BA16" s="84">
        <f t="shared" si="8"/>
        <v>795680</v>
      </c>
      <c r="BB16" s="84">
        <f t="shared" si="9"/>
        <v>6287232</v>
      </c>
      <c r="BC16" s="140">
        <f t="shared" si="10"/>
        <v>5425721.3800000008</v>
      </c>
    </row>
    <row r="17" spans="1:55" ht="15" customHeight="1" x14ac:dyDescent="0.25">
      <c r="A17" s="228">
        <v>521</v>
      </c>
      <c r="B17" s="12" t="s">
        <v>15</v>
      </c>
      <c r="C17" s="230">
        <v>8</v>
      </c>
      <c r="D17" s="86">
        <v>7200000</v>
      </c>
      <c r="E17" s="13">
        <v>470000</v>
      </c>
      <c r="F17" s="14">
        <f t="shared" si="0"/>
        <v>7670000</v>
      </c>
      <c r="G17" s="77">
        <v>8008051</v>
      </c>
      <c r="H17" s="84">
        <v>3455000</v>
      </c>
      <c r="I17" s="13">
        <v>64000</v>
      </c>
      <c r="J17" s="13">
        <f t="shared" si="1"/>
        <v>3519000</v>
      </c>
      <c r="K17" s="77">
        <v>3654703.49</v>
      </c>
      <c r="L17" s="81">
        <v>8913013</v>
      </c>
      <c r="M17" s="13">
        <v>317400</v>
      </c>
      <c r="N17" s="13">
        <v>9230413</v>
      </c>
      <c r="O17" s="77">
        <v>7591550</v>
      </c>
      <c r="P17" s="81">
        <v>7865000</v>
      </c>
      <c r="Q17" s="13">
        <v>83435</v>
      </c>
      <c r="R17" s="13">
        <v>7948435</v>
      </c>
      <c r="S17" s="77">
        <v>7947602.0300000003</v>
      </c>
      <c r="T17" s="112">
        <v>2800000</v>
      </c>
      <c r="U17" s="20">
        <v>90000</v>
      </c>
      <c r="V17" s="20">
        <v>2890000</v>
      </c>
      <c r="W17" s="77">
        <v>2793580.93</v>
      </c>
      <c r="X17" s="81">
        <v>5482296.2699999996</v>
      </c>
      <c r="Y17" s="110">
        <v>240163</v>
      </c>
      <c r="Z17" s="20">
        <f t="shared" si="2"/>
        <v>5722459.2699999996</v>
      </c>
      <c r="AA17" s="77">
        <v>6324347.7800000003</v>
      </c>
      <c r="AB17" s="81">
        <v>2495241</v>
      </c>
      <c r="AC17" s="13">
        <v>1800</v>
      </c>
      <c r="AD17" s="13">
        <v>2497041</v>
      </c>
      <c r="AE17" s="77">
        <v>2428131</v>
      </c>
      <c r="AF17" s="149">
        <v>4232000</v>
      </c>
      <c r="AG17" s="97">
        <v>863000</v>
      </c>
      <c r="AH17" s="14">
        <f t="shared" si="3"/>
        <v>5095000</v>
      </c>
      <c r="AI17" s="98">
        <v>4735860.09</v>
      </c>
      <c r="AJ17" s="99">
        <v>40000</v>
      </c>
      <c r="AK17" s="13">
        <v>0</v>
      </c>
      <c r="AL17" s="14">
        <v>40000</v>
      </c>
      <c r="AM17" s="98">
        <v>47664</v>
      </c>
      <c r="AN17" s="145">
        <v>69650</v>
      </c>
      <c r="AO17" s="93">
        <v>0</v>
      </c>
      <c r="AP17" s="14">
        <f t="shared" si="4"/>
        <v>69650</v>
      </c>
      <c r="AQ17" s="94">
        <v>76123.75</v>
      </c>
      <c r="AR17" s="161">
        <v>2234000</v>
      </c>
      <c r="AS17" s="119">
        <v>239000</v>
      </c>
      <c r="AT17" s="120">
        <f t="shared" si="5"/>
        <v>2473000</v>
      </c>
      <c r="AU17" s="108">
        <v>2472681.7000000002</v>
      </c>
      <c r="AV17" s="99"/>
      <c r="AW17" s="93">
        <v>225000</v>
      </c>
      <c r="AX17" s="14">
        <f t="shared" si="6"/>
        <v>225000</v>
      </c>
      <c r="AY17" s="98">
        <v>248103.72</v>
      </c>
      <c r="AZ17" s="84">
        <f t="shared" si="7"/>
        <v>44786200.269999996</v>
      </c>
      <c r="BA17" s="84">
        <f t="shared" si="8"/>
        <v>2593798</v>
      </c>
      <c r="BB17" s="84">
        <f t="shared" si="9"/>
        <v>47379998.269999996</v>
      </c>
      <c r="BC17" s="140">
        <f t="shared" si="10"/>
        <v>46328399.49000001</v>
      </c>
    </row>
    <row r="18" spans="1:55" ht="15" customHeight="1" x14ac:dyDescent="0.25">
      <c r="A18" s="228">
        <v>524</v>
      </c>
      <c r="B18" s="12" t="s">
        <v>16</v>
      </c>
      <c r="C18" s="230">
        <v>9</v>
      </c>
      <c r="D18" s="86">
        <v>2534400</v>
      </c>
      <c r="E18" s="16">
        <v>165440</v>
      </c>
      <c r="F18" s="14">
        <f t="shared" si="0"/>
        <v>2699840</v>
      </c>
      <c r="G18" s="77">
        <v>2693523</v>
      </c>
      <c r="H18" s="84">
        <v>1216160</v>
      </c>
      <c r="I18" s="13">
        <v>22500</v>
      </c>
      <c r="J18" s="13">
        <f t="shared" si="1"/>
        <v>1238660</v>
      </c>
      <c r="K18" s="77">
        <v>1243723.01</v>
      </c>
      <c r="L18" s="81">
        <v>3155955</v>
      </c>
      <c r="M18" s="13">
        <v>111725</v>
      </c>
      <c r="N18" s="13">
        <v>3267680</v>
      </c>
      <c r="O18" s="77">
        <v>2573157</v>
      </c>
      <c r="P18" s="81">
        <v>2694309</v>
      </c>
      <c r="Q18" s="13">
        <v>26517</v>
      </c>
      <c r="R18" s="13">
        <v>2720826</v>
      </c>
      <c r="S18" s="77">
        <v>2720825.88</v>
      </c>
      <c r="T18" s="112">
        <v>985600</v>
      </c>
      <c r="U18" s="20">
        <v>32000</v>
      </c>
      <c r="V18" s="20">
        <v>1017600</v>
      </c>
      <c r="W18" s="77">
        <v>951153.17</v>
      </c>
      <c r="X18" s="112">
        <v>1927001</v>
      </c>
      <c r="Y18" s="20">
        <v>89000</v>
      </c>
      <c r="Z18" s="20">
        <f t="shared" si="2"/>
        <v>2016001</v>
      </c>
      <c r="AA18" s="77">
        <v>2189220.91</v>
      </c>
      <c r="AB18" s="81">
        <v>850156</v>
      </c>
      <c r="AC18" s="13">
        <v>634</v>
      </c>
      <c r="AD18" s="13">
        <v>850790</v>
      </c>
      <c r="AE18" s="77">
        <v>834300</v>
      </c>
      <c r="AF18" s="149">
        <v>1615500</v>
      </c>
      <c r="AG18" s="97">
        <v>293000</v>
      </c>
      <c r="AH18" s="14">
        <f t="shared" si="3"/>
        <v>1908500</v>
      </c>
      <c r="AI18" s="98">
        <v>1604352.01</v>
      </c>
      <c r="AJ18" s="99">
        <v>13200</v>
      </c>
      <c r="AK18" s="16">
        <v>0</v>
      </c>
      <c r="AL18" s="14">
        <v>13200</v>
      </c>
      <c r="AM18" s="98">
        <v>15628.38</v>
      </c>
      <c r="AN18" s="145">
        <v>23285</v>
      </c>
      <c r="AO18" s="93">
        <v>0</v>
      </c>
      <c r="AP18" s="14">
        <f t="shared" si="4"/>
        <v>23285</v>
      </c>
      <c r="AQ18" s="94">
        <v>25219.599999999999</v>
      </c>
      <c r="AR18" s="161">
        <v>762000</v>
      </c>
      <c r="AS18" s="119">
        <v>85000</v>
      </c>
      <c r="AT18" s="120">
        <f t="shared" si="5"/>
        <v>847000</v>
      </c>
      <c r="AU18" s="108">
        <v>847842.36999999988</v>
      </c>
      <c r="AV18" s="99"/>
      <c r="AW18" s="93">
        <v>80500</v>
      </c>
      <c r="AX18" s="14">
        <f t="shared" si="6"/>
        <v>80500</v>
      </c>
      <c r="AY18" s="98">
        <v>87538.01</v>
      </c>
      <c r="AZ18" s="84">
        <f t="shared" si="7"/>
        <v>15777566</v>
      </c>
      <c r="BA18" s="84">
        <f t="shared" si="8"/>
        <v>906316</v>
      </c>
      <c r="BB18" s="84">
        <f t="shared" si="9"/>
        <v>16683882</v>
      </c>
      <c r="BC18" s="140">
        <f t="shared" si="10"/>
        <v>15786483.34</v>
      </c>
    </row>
    <row r="19" spans="1:55" s="15" customFormat="1" ht="15" customHeight="1" x14ac:dyDescent="0.25">
      <c r="A19" s="228">
        <v>525</v>
      </c>
      <c r="B19" s="12" t="s">
        <v>17</v>
      </c>
      <c r="C19" s="230">
        <v>10</v>
      </c>
      <c r="D19" s="86">
        <v>54000</v>
      </c>
      <c r="E19" s="13">
        <v>1000</v>
      </c>
      <c r="F19" s="14">
        <f t="shared" si="0"/>
        <v>55000</v>
      </c>
      <c r="G19" s="77">
        <v>57781</v>
      </c>
      <c r="H19" s="84">
        <v>27000</v>
      </c>
      <c r="I19" s="73">
        <v>0</v>
      </c>
      <c r="J19" s="13">
        <f t="shared" si="1"/>
        <v>27000</v>
      </c>
      <c r="K19" s="127">
        <v>27250.15</v>
      </c>
      <c r="L19" s="82">
        <v>62160</v>
      </c>
      <c r="M19" s="73">
        <v>0</v>
      </c>
      <c r="N19" s="73">
        <v>62160</v>
      </c>
      <c r="O19" s="127">
        <v>55811</v>
      </c>
      <c r="P19" s="82">
        <v>60905</v>
      </c>
      <c r="Q19" s="73">
        <v>0</v>
      </c>
      <c r="R19" s="73">
        <v>60905</v>
      </c>
      <c r="S19" s="127">
        <v>60905.06</v>
      </c>
      <c r="T19" s="112">
        <v>23000</v>
      </c>
      <c r="U19" s="20">
        <v>0</v>
      </c>
      <c r="V19" s="20">
        <v>23000</v>
      </c>
      <c r="W19" s="77">
        <v>21485.17</v>
      </c>
      <c r="X19" s="112">
        <v>62551</v>
      </c>
      <c r="Y19" s="20">
        <v>310</v>
      </c>
      <c r="Z19" s="20">
        <f t="shared" si="2"/>
        <v>62861</v>
      </c>
      <c r="AA19" s="77">
        <v>57557.4</v>
      </c>
      <c r="AB19" s="81">
        <v>13040</v>
      </c>
      <c r="AC19" s="13"/>
      <c r="AD19" s="13">
        <v>13040</v>
      </c>
      <c r="AE19" s="77">
        <v>15728</v>
      </c>
      <c r="AF19" s="82">
        <v>0</v>
      </c>
      <c r="AG19" s="73">
        <v>1100</v>
      </c>
      <c r="AH19" s="14">
        <f t="shared" si="3"/>
        <v>1100</v>
      </c>
      <c r="AI19" s="98">
        <v>29846.46</v>
      </c>
      <c r="AJ19" s="99">
        <v>300</v>
      </c>
      <c r="AK19" s="13">
        <v>0</v>
      </c>
      <c r="AL19" s="14">
        <v>300</v>
      </c>
      <c r="AM19" s="98">
        <v>109.8</v>
      </c>
      <c r="AN19" s="144">
        <v>650</v>
      </c>
      <c r="AO19" s="13">
        <v>0</v>
      </c>
      <c r="AP19" s="14">
        <f t="shared" si="4"/>
        <v>650</v>
      </c>
      <c r="AQ19" s="94">
        <v>429.12</v>
      </c>
      <c r="AR19" s="161">
        <v>16600</v>
      </c>
      <c r="AS19" s="119">
        <v>1000</v>
      </c>
      <c r="AT19" s="120">
        <f t="shared" si="5"/>
        <v>17600</v>
      </c>
      <c r="AU19" s="108">
        <v>17727.719999999998</v>
      </c>
      <c r="AV19" s="86"/>
      <c r="AW19" s="13">
        <v>1900</v>
      </c>
      <c r="AX19" s="14">
        <f t="shared" si="6"/>
        <v>1900</v>
      </c>
      <c r="AY19" s="98">
        <v>2163.23</v>
      </c>
      <c r="AZ19" s="84">
        <f t="shared" si="7"/>
        <v>320206</v>
      </c>
      <c r="BA19" s="84">
        <f t="shared" si="8"/>
        <v>5310</v>
      </c>
      <c r="BB19" s="84">
        <f t="shared" si="9"/>
        <v>325516</v>
      </c>
      <c r="BC19" s="140">
        <f t="shared" si="10"/>
        <v>346794.11</v>
      </c>
    </row>
    <row r="20" spans="1:55" ht="15" customHeight="1" x14ac:dyDescent="0.25">
      <c r="A20" s="228">
        <v>527</v>
      </c>
      <c r="B20" s="12" t="s">
        <v>18</v>
      </c>
      <c r="C20" s="230">
        <v>11</v>
      </c>
      <c r="D20" s="86">
        <v>259000</v>
      </c>
      <c r="E20" s="13">
        <v>7000</v>
      </c>
      <c r="F20" s="14">
        <f t="shared" si="0"/>
        <v>266000</v>
      </c>
      <c r="G20" s="77">
        <v>269738</v>
      </c>
      <c r="H20" s="84">
        <v>146600</v>
      </c>
      <c r="I20" s="13">
        <v>800</v>
      </c>
      <c r="J20" s="13">
        <f t="shared" si="1"/>
        <v>147400</v>
      </c>
      <c r="K20" s="77">
        <v>134319.07999999999</v>
      </c>
      <c r="L20" s="81">
        <v>384494</v>
      </c>
      <c r="M20" s="13">
        <v>3968</v>
      </c>
      <c r="N20" s="13">
        <v>388462</v>
      </c>
      <c r="O20" s="77">
        <v>273873</v>
      </c>
      <c r="P20" s="81">
        <v>286696</v>
      </c>
      <c r="Q20" s="13">
        <v>725</v>
      </c>
      <c r="R20" s="13">
        <v>287421</v>
      </c>
      <c r="S20" s="77">
        <v>287421.11</v>
      </c>
      <c r="T20" s="112">
        <v>110000</v>
      </c>
      <c r="U20" s="20">
        <v>1000</v>
      </c>
      <c r="V20" s="20">
        <v>111000</v>
      </c>
      <c r="W20" s="77">
        <v>107581.96</v>
      </c>
      <c r="X20" s="112">
        <v>102950</v>
      </c>
      <c r="Y20" s="20">
        <v>1600</v>
      </c>
      <c r="Z20" s="20">
        <f t="shared" si="2"/>
        <v>104550</v>
      </c>
      <c r="AA20" s="77">
        <v>237380.6</v>
      </c>
      <c r="AB20" s="81">
        <v>97891</v>
      </c>
      <c r="AC20" s="13"/>
      <c r="AD20" s="13">
        <v>97891</v>
      </c>
      <c r="AE20" s="77">
        <v>83867</v>
      </c>
      <c r="AF20" s="149">
        <v>33011</v>
      </c>
      <c r="AG20" s="97">
        <v>12000</v>
      </c>
      <c r="AH20" s="14">
        <f t="shared" si="3"/>
        <v>45011</v>
      </c>
      <c r="AI20" s="98">
        <v>181650.93</v>
      </c>
      <c r="AJ20" s="99">
        <v>200</v>
      </c>
      <c r="AK20" s="13">
        <v>0</v>
      </c>
      <c r="AL20" s="14">
        <v>200</v>
      </c>
      <c r="AM20" s="98">
        <v>208.17</v>
      </c>
      <c r="AN20" s="144">
        <v>2550</v>
      </c>
      <c r="AO20" s="13">
        <v>0</v>
      </c>
      <c r="AP20" s="14">
        <f t="shared" si="4"/>
        <v>2550</v>
      </c>
      <c r="AQ20" s="94">
        <v>4174.1099999999997</v>
      </c>
      <c r="AR20" s="161">
        <v>132300</v>
      </c>
      <c r="AS20" s="119">
        <v>10000</v>
      </c>
      <c r="AT20" s="120">
        <f t="shared" si="5"/>
        <v>142300</v>
      </c>
      <c r="AU20" s="108">
        <v>143246.63</v>
      </c>
      <c r="AV20" s="86"/>
      <c r="AW20" s="13">
        <v>13600</v>
      </c>
      <c r="AX20" s="14">
        <f t="shared" si="6"/>
        <v>13600</v>
      </c>
      <c r="AY20" s="98">
        <v>21583.919999999998</v>
      </c>
      <c r="AZ20" s="84">
        <f t="shared" si="7"/>
        <v>1555692</v>
      </c>
      <c r="BA20" s="84">
        <f t="shared" si="8"/>
        <v>50693</v>
      </c>
      <c r="BB20" s="84">
        <f t="shared" si="9"/>
        <v>1606385</v>
      </c>
      <c r="BC20" s="140">
        <f t="shared" si="10"/>
        <v>1745044.5099999998</v>
      </c>
    </row>
    <row r="21" spans="1:55" ht="15" customHeight="1" x14ac:dyDescent="0.25">
      <c r="A21" s="228">
        <v>528</v>
      </c>
      <c r="B21" s="12" t="s">
        <v>19</v>
      </c>
      <c r="C21" s="230">
        <v>12</v>
      </c>
      <c r="D21" s="86">
        <v>0</v>
      </c>
      <c r="E21" s="13">
        <v>0</v>
      </c>
      <c r="F21" s="14">
        <f t="shared" si="0"/>
        <v>0</v>
      </c>
      <c r="G21" s="77">
        <v>0</v>
      </c>
      <c r="H21" s="84">
        <v>0</v>
      </c>
      <c r="I21" s="13">
        <v>0</v>
      </c>
      <c r="J21" s="13">
        <f t="shared" si="1"/>
        <v>0</v>
      </c>
      <c r="K21" s="77">
        <v>191.79</v>
      </c>
      <c r="L21" s="81">
        <v>4300</v>
      </c>
      <c r="M21" s="13">
        <v>0</v>
      </c>
      <c r="N21" s="13">
        <v>4300</v>
      </c>
      <c r="O21" s="77">
        <v>1465</v>
      </c>
      <c r="P21" s="81">
        <v>0</v>
      </c>
      <c r="Q21" s="13">
        <v>0</v>
      </c>
      <c r="R21" s="13">
        <v>0</v>
      </c>
      <c r="S21" s="77">
        <v>0</v>
      </c>
      <c r="T21" s="112">
        <v>0</v>
      </c>
      <c r="U21" s="20">
        <v>0</v>
      </c>
      <c r="V21" s="20">
        <v>0</v>
      </c>
      <c r="W21" s="77">
        <v>0</v>
      </c>
      <c r="X21" s="112"/>
      <c r="Y21" s="20"/>
      <c r="Z21" s="20">
        <f t="shared" si="2"/>
        <v>0</v>
      </c>
      <c r="AA21" s="77"/>
      <c r="AB21" s="81">
        <v>2600</v>
      </c>
      <c r="AC21" s="13"/>
      <c r="AD21" s="13">
        <v>2600</v>
      </c>
      <c r="AE21" s="77">
        <v>2596</v>
      </c>
      <c r="AF21" s="149">
        <v>384600</v>
      </c>
      <c r="AG21" s="97"/>
      <c r="AH21" s="14">
        <f t="shared" si="3"/>
        <v>384600</v>
      </c>
      <c r="AI21" s="98">
        <v>0</v>
      </c>
      <c r="AJ21" s="86">
        <v>0</v>
      </c>
      <c r="AK21" s="13">
        <v>0</v>
      </c>
      <c r="AL21" s="14">
        <v>0</v>
      </c>
      <c r="AM21" s="98">
        <v>0</v>
      </c>
      <c r="AN21" s="144">
        <v>0</v>
      </c>
      <c r="AO21" s="13">
        <v>0</v>
      </c>
      <c r="AP21" s="14">
        <f t="shared" si="4"/>
        <v>0</v>
      </c>
      <c r="AQ21" s="94">
        <v>0</v>
      </c>
      <c r="AR21" s="161">
        <v>0</v>
      </c>
      <c r="AS21" s="119"/>
      <c r="AT21" s="120">
        <f t="shared" si="5"/>
        <v>0</v>
      </c>
      <c r="AU21" s="108">
        <v>0</v>
      </c>
      <c r="AV21" s="86"/>
      <c r="AW21" s="13"/>
      <c r="AX21" s="14">
        <f t="shared" si="6"/>
        <v>0</v>
      </c>
      <c r="AY21" s="98"/>
      <c r="AZ21" s="84">
        <f t="shared" si="7"/>
        <v>391500</v>
      </c>
      <c r="BA21" s="84">
        <f t="shared" si="8"/>
        <v>0</v>
      </c>
      <c r="BB21" s="84">
        <f t="shared" si="9"/>
        <v>391500</v>
      </c>
      <c r="BC21" s="140">
        <f t="shared" si="10"/>
        <v>4252.79</v>
      </c>
    </row>
    <row r="22" spans="1:55" ht="15" customHeight="1" x14ac:dyDescent="0.25">
      <c r="A22" s="228">
        <v>531</v>
      </c>
      <c r="B22" s="12" t="s">
        <v>20</v>
      </c>
      <c r="C22" s="230">
        <v>13</v>
      </c>
      <c r="D22" s="86">
        <v>0</v>
      </c>
      <c r="E22" s="13">
        <v>1300</v>
      </c>
      <c r="F22" s="14">
        <f t="shared" si="0"/>
        <v>1300</v>
      </c>
      <c r="G22" s="77">
        <v>1275</v>
      </c>
      <c r="H22" s="84">
        <v>0</v>
      </c>
      <c r="I22" s="13">
        <v>100</v>
      </c>
      <c r="J22" s="13">
        <f t="shared" si="1"/>
        <v>100</v>
      </c>
      <c r="K22" s="77">
        <v>97</v>
      </c>
      <c r="L22" s="81">
        <v>0</v>
      </c>
      <c r="M22" s="13">
        <v>200</v>
      </c>
      <c r="N22" s="13">
        <v>200</v>
      </c>
      <c r="O22" s="77">
        <v>212</v>
      </c>
      <c r="P22" s="81">
        <v>0</v>
      </c>
      <c r="Q22" s="13">
        <v>85</v>
      </c>
      <c r="R22" s="13">
        <v>85</v>
      </c>
      <c r="S22" s="77">
        <v>84.69</v>
      </c>
      <c r="T22" s="99">
        <v>0</v>
      </c>
      <c r="U22" s="20">
        <v>0</v>
      </c>
      <c r="V22" s="20">
        <v>0</v>
      </c>
      <c r="W22" s="77">
        <v>0</v>
      </c>
      <c r="X22" s="99"/>
      <c r="Y22" s="20">
        <v>420</v>
      </c>
      <c r="Z22" s="20">
        <f t="shared" si="2"/>
        <v>420</v>
      </c>
      <c r="AA22" s="77">
        <v>419.8</v>
      </c>
      <c r="AB22" s="81"/>
      <c r="AC22" s="13"/>
      <c r="AD22" s="13"/>
      <c r="AE22" s="77"/>
      <c r="AF22" s="86">
        <v>0</v>
      </c>
      <c r="AG22" s="13">
        <v>400</v>
      </c>
      <c r="AH22" s="14">
        <f t="shared" si="3"/>
        <v>400</v>
      </c>
      <c r="AI22" s="98">
        <v>414</v>
      </c>
      <c r="AJ22" s="86"/>
      <c r="AK22" s="13"/>
      <c r="AL22" s="14">
        <f t="shared" ref="AL22:AL43" si="11">AJ22+AK22</f>
        <v>0</v>
      </c>
      <c r="AM22" s="98">
        <v>0</v>
      </c>
      <c r="AN22" s="144">
        <v>0</v>
      </c>
      <c r="AO22" s="13">
        <v>0</v>
      </c>
      <c r="AP22" s="14">
        <f t="shared" si="4"/>
        <v>0</v>
      </c>
      <c r="AQ22" s="94">
        <v>0</v>
      </c>
      <c r="AR22" s="161">
        <v>0</v>
      </c>
      <c r="AS22" s="119">
        <v>420</v>
      </c>
      <c r="AT22" s="120">
        <f t="shared" si="5"/>
        <v>420</v>
      </c>
      <c r="AU22" s="108">
        <v>419.58</v>
      </c>
      <c r="AV22" s="86"/>
      <c r="AW22" s="13"/>
      <c r="AX22" s="14">
        <f t="shared" si="6"/>
        <v>0</v>
      </c>
      <c r="AY22" s="98">
        <v>334.4</v>
      </c>
      <c r="AZ22" s="84">
        <f t="shared" si="7"/>
        <v>0</v>
      </c>
      <c r="BA22" s="84">
        <f t="shared" si="8"/>
        <v>2925</v>
      </c>
      <c r="BB22" s="84">
        <f t="shared" si="9"/>
        <v>2925</v>
      </c>
      <c r="BC22" s="140">
        <f t="shared" si="10"/>
        <v>3256.4700000000003</v>
      </c>
    </row>
    <row r="23" spans="1:55" ht="15" customHeight="1" x14ac:dyDescent="0.25">
      <c r="A23" s="228">
        <v>532</v>
      </c>
      <c r="B23" s="12" t="s">
        <v>21</v>
      </c>
      <c r="C23" s="230">
        <v>14</v>
      </c>
      <c r="D23" s="86">
        <v>2100</v>
      </c>
      <c r="E23" s="13">
        <v>5600</v>
      </c>
      <c r="F23" s="14">
        <f t="shared" si="0"/>
        <v>7700</v>
      </c>
      <c r="G23" s="77">
        <v>7645</v>
      </c>
      <c r="H23" s="84">
        <v>0</v>
      </c>
      <c r="I23" s="13">
        <v>2400</v>
      </c>
      <c r="J23" s="13">
        <f t="shared" si="1"/>
        <v>2400</v>
      </c>
      <c r="K23" s="77">
        <v>2337.77</v>
      </c>
      <c r="L23" s="81">
        <v>0</v>
      </c>
      <c r="M23" s="13">
        <v>3750</v>
      </c>
      <c r="N23" s="13">
        <v>3750</v>
      </c>
      <c r="O23" s="77">
        <v>4725</v>
      </c>
      <c r="P23" s="81">
        <v>0</v>
      </c>
      <c r="Q23" s="13">
        <v>713</v>
      </c>
      <c r="R23" s="13">
        <v>713</v>
      </c>
      <c r="S23" s="77">
        <v>712.53</v>
      </c>
      <c r="T23" s="112">
        <v>1529.73</v>
      </c>
      <c r="U23" s="20">
        <v>581</v>
      </c>
      <c r="V23" s="20">
        <v>2110.73</v>
      </c>
      <c r="W23" s="77">
        <v>1325.5</v>
      </c>
      <c r="X23" s="112"/>
      <c r="Y23" s="20">
        <v>760</v>
      </c>
      <c r="Z23" s="20">
        <f t="shared" si="2"/>
        <v>760</v>
      </c>
      <c r="AA23" s="77">
        <v>6087.16</v>
      </c>
      <c r="AB23" s="81">
        <v>4745</v>
      </c>
      <c r="AC23" s="13"/>
      <c r="AD23" s="13">
        <v>4745</v>
      </c>
      <c r="AE23" s="77">
        <v>4745</v>
      </c>
      <c r="AF23" s="86">
        <v>31300</v>
      </c>
      <c r="AG23" s="13">
        <v>0</v>
      </c>
      <c r="AH23" s="14">
        <f t="shared" si="3"/>
        <v>31300</v>
      </c>
      <c r="AI23" s="98">
        <v>31231.13</v>
      </c>
      <c r="AJ23" s="86"/>
      <c r="AK23" s="13"/>
      <c r="AL23" s="14">
        <f t="shared" si="11"/>
        <v>0</v>
      </c>
      <c r="AM23" s="98">
        <v>14.49</v>
      </c>
      <c r="AN23" s="144">
        <v>20500</v>
      </c>
      <c r="AO23" s="13">
        <v>0</v>
      </c>
      <c r="AP23" s="14">
        <f t="shared" si="4"/>
        <v>20500</v>
      </c>
      <c r="AQ23" s="94">
        <v>20503.72</v>
      </c>
      <c r="AR23" s="161">
        <v>223845</v>
      </c>
      <c r="AS23" s="121">
        <v>39206</v>
      </c>
      <c r="AT23" s="120">
        <f t="shared" si="5"/>
        <v>263051</v>
      </c>
      <c r="AU23" s="108">
        <v>263052.03000000003</v>
      </c>
      <c r="AV23" s="86"/>
      <c r="AW23" s="13">
        <v>16232</v>
      </c>
      <c r="AX23" s="14">
        <f t="shared" si="6"/>
        <v>16232</v>
      </c>
      <c r="AY23" s="98">
        <v>16232.19</v>
      </c>
      <c r="AZ23" s="84">
        <f t="shared" si="7"/>
        <v>284019.73</v>
      </c>
      <c r="BA23" s="84">
        <f t="shared" si="8"/>
        <v>69242</v>
      </c>
      <c r="BB23" s="84">
        <f t="shared" si="9"/>
        <v>353261.73</v>
      </c>
      <c r="BC23" s="140">
        <f t="shared" si="10"/>
        <v>358611.52</v>
      </c>
    </row>
    <row r="24" spans="1:55" ht="15" customHeight="1" x14ac:dyDescent="0.25">
      <c r="A24" s="228">
        <v>538</v>
      </c>
      <c r="B24" s="12" t="s">
        <v>22</v>
      </c>
      <c r="C24" s="230">
        <v>15</v>
      </c>
      <c r="D24" s="86">
        <v>12939</v>
      </c>
      <c r="E24" s="13">
        <v>5500</v>
      </c>
      <c r="F24" s="14">
        <f t="shared" si="0"/>
        <v>18439</v>
      </c>
      <c r="G24" s="77">
        <v>15298</v>
      </c>
      <c r="H24" s="84">
        <v>5200</v>
      </c>
      <c r="I24" s="13">
        <v>100</v>
      </c>
      <c r="J24" s="13">
        <f t="shared" si="1"/>
        <v>5300</v>
      </c>
      <c r="K24" s="77">
        <v>5620.45</v>
      </c>
      <c r="L24" s="81">
        <v>40621</v>
      </c>
      <c r="M24" s="13">
        <v>1200</v>
      </c>
      <c r="N24" s="13">
        <v>41821</v>
      </c>
      <c r="O24" s="77">
        <v>21158</v>
      </c>
      <c r="P24" s="81">
        <v>35412</v>
      </c>
      <c r="Q24" s="13">
        <v>36</v>
      </c>
      <c r="R24" s="13">
        <v>35448</v>
      </c>
      <c r="S24" s="77">
        <v>35447.51</v>
      </c>
      <c r="T24" s="112">
        <v>0</v>
      </c>
      <c r="U24" s="20">
        <v>0</v>
      </c>
      <c r="V24" s="20">
        <v>0</v>
      </c>
      <c r="W24" s="77">
        <v>15980.73</v>
      </c>
      <c r="X24" s="112">
        <v>11400</v>
      </c>
      <c r="Y24" s="20"/>
      <c r="Z24" s="20">
        <f t="shared" si="2"/>
        <v>11400</v>
      </c>
      <c r="AA24" s="77">
        <v>22828.3</v>
      </c>
      <c r="AB24" s="81">
        <v>6057</v>
      </c>
      <c r="AC24" s="13"/>
      <c r="AD24" s="13">
        <v>6057</v>
      </c>
      <c r="AE24" s="77">
        <v>6058</v>
      </c>
      <c r="AF24" s="86">
        <v>20000</v>
      </c>
      <c r="AG24" s="13">
        <v>145</v>
      </c>
      <c r="AH24" s="14">
        <f t="shared" si="3"/>
        <v>20145</v>
      </c>
      <c r="AI24" s="98">
        <v>23914.29</v>
      </c>
      <c r="AJ24" s="86"/>
      <c r="AK24" s="13"/>
      <c r="AL24" s="14">
        <f t="shared" si="11"/>
        <v>0</v>
      </c>
      <c r="AM24" s="98">
        <v>34</v>
      </c>
      <c r="AN24" s="144">
        <v>50</v>
      </c>
      <c r="AO24" s="13">
        <v>500</v>
      </c>
      <c r="AP24" s="14">
        <f t="shared" si="4"/>
        <v>550</v>
      </c>
      <c r="AQ24" s="94">
        <v>150</v>
      </c>
      <c r="AR24" s="161">
        <v>11400</v>
      </c>
      <c r="AS24" s="119">
        <v>2100</v>
      </c>
      <c r="AT24" s="120">
        <f t="shared" si="5"/>
        <v>13500</v>
      </c>
      <c r="AU24" s="108">
        <v>13322.439999999999</v>
      </c>
      <c r="AV24" s="86"/>
      <c r="AW24" s="13">
        <v>910</v>
      </c>
      <c r="AX24" s="14">
        <f t="shared" si="6"/>
        <v>910</v>
      </c>
      <c r="AY24" s="98">
        <v>1192.81</v>
      </c>
      <c r="AZ24" s="84">
        <f t="shared" si="7"/>
        <v>143079</v>
      </c>
      <c r="BA24" s="84">
        <f t="shared" si="8"/>
        <v>10491</v>
      </c>
      <c r="BB24" s="84">
        <f t="shared" si="9"/>
        <v>153570</v>
      </c>
      <c r="BC24" s="140">
        <f t="shared" si="10"/>
        <v>161004.53</v>
      </c>
    </row>
    <row r="25" spans="1:55" ht="15" customHeight="1" x14ac:dyDescent="0.25">
      <c r="A25" s="228">
        <v>541</v>
      </c>
      <c r="B25" s="12" t="s">
        <v>23</v>
      </c>
      <c r="C25" s="230">
        <v>16</v>
      </c>
      <c r="D25" s="86">
        <v>0</v>
      </c>
      <c r="E25" s="13">
        <v>0</v>
      </c>
      <c r="F25" s="14">
        <f t="shared" si="0"/>
        <v>0</v>
      </c>
      <c r="G25" s="77">
        <v>0</v>
      </c>
      <c r="H25" s="84">
        <v>0</v>
      </c>
      <c r="I25" s="13">
        <v>0</v>
      </c>
      <c r="J25" s="13">
        <f t="shared" si="1"/>
        <v>0</v>
      </c>
      <c r="K25" s="77">
        <v>0</v>
      </c>
      <c r="L25" s="81">
        <v>0</v>
      </c>
      <c r="M25" s="13">
        <v>0</v>
      </c>
      <c r="N25" s="13">
        <v>0</v>
      </c>
      <c r="O25" s="77">
        <v>0</v>
      </c>
      <c r="P25" s="81">
        <v>0</v>
      </c>
      <c r="Q25" s="13">
        <v>0</v>
      </c>
      <c r="R25" s="13">
        <v>0</v>
      </c>
      <c r="S25" s="77">
        <v>0</v>
      </c>
      <c r="T25" s="112">
        <v>0</v>
      </c>
      <c r="U25" s="20">
        <v>0</v>
      </c>
      <c r="V25" s="20">
        <v>0</v>
      </c>
      <c r="W25" s="77">
        <v>0</v>
      </c>
      <c r="X25" s="112"/>
      <c r="Y25" s="20"/>
      <c r="Z25" s="20">
        <f t="shared" si="2"/>
        <v>0</v>
      </c>
      <c r="AA25" s="77"/>
      <c r="AB25" s="81"/>
      <c r="AC25" s="13"/>
      <c r="AD25" s="13"/>
      <c r="AE25" s="77">
        <v>6</v>
      </c>
      <c r="AF25" s="86">
        <v>0</v>
      </c>
      <c r="AG25" s="13">
        <v>100</v>
      </c>
      <c r="AH25" s="14">
        <f t="shared" si="3"/>
        <v>100</v>
      </c>
      <c r="AI25" s="98">
        <v>0</v>
      </c>
      <c r="AJ25" s="86"/>
      <c r="AK25" s="13"/>
      <c r="AL25" s="14">
        <f t="shared" si="11"/>
        <v>0</v>
      </c>
      <c r="AM25" s="98"/>
      <c r="AN25" s="144"/>
      <c r="AO25" s="13"/>
      <c r="AP25" s="14">
        <f t="shared" si="4"/>
        <v>0</v>
      </c>
      <c r="AQ25" s="94"/>
      <c r="AR25" s="161">
        <v>0</v>
      </c>
      <c r="AS25" s="119">
        <v>0</v>
      </c>
      <c r="AT25" s="120">
        <f t="shared" si="5"/>
        <v>0</v>
      </c>
      <c r="AU25" s="108">
        <v>0</v>
      </c>
      <c r="AV25" s="86"/>
      <c r="AW25" s="13"/>
      <c r="AX25" s="14">
        <f t="shared" ref="AX25:AX48" si="12">AW25</f>
        <v>0</v>
      </c>
      <c r="AY25" s="98"/>
      <c r="AZ25" s="84">
        <f t="shared" si="7"/>
        <v>0</v>
      </c>
      <c r="BA25" s="84">
        <f t="shared" si="8"/>
        <v>100</v>
      </c>
      <c r="BB25" s="84">
        <f t="shared" si="9"/>
        <v>100</v>
      </c>
      <c r="BC25" s="140">
        <f t="shared" si="10"/>
        <v>6</v>
      </c>
    </row>
    <row r="26" spans="1:55" ht="15" customHeight="1" x14ac:dyDescent="0.25">
      <c r="A26" s="228">
        <v>542</v>
      </c>
      <c r="B26" s="12" t="s">
        <v>24</v>
      </c>
      <c r="C26" s="230">
        <v>17</v>
      </c>
      <c r="D26" s="86">
        <v>0</v>
      </c>
      <c r="E26" s="13">
        <v>0</v>
      </c>
      <c r="F26" s="14">
        <f t="shared" si="0"/>
        <v>0</v>
      </c>
      <c r="G26" s="77">
        <v>900</v>
      </c>
      <c r="H26" s="84">
        <v>0</v>
      </c>
      <c r="I26" s="13">
        <v>0</v>
      </c>
      <c r="J26" s="13">
        <f t="shared" si="1"/>
        <v>0</v>
      </c>
      <c r="K26" s="77">
        <v>0</v>
      </c>
      <c r="L26" s="81">
        <v>0</v>
      </c>
      <c r="M26" s="13">
        <v>0</v>
      </c>
      <c r="N26" s="13">
        <v>0</v>
      </c>
      <c r="O26" s="77">
        <v>0</v>
      </c>
      <c r="P26" s="81">
        <v>0</v>
      </c>
      <c r="Q26" s="13">
        <v>0</v>
      </c>
      <c r="R26" s="13">
        <v>0</v>
      </c>
      <c r="S26" s="77">
        <v>305.55</v>
      </c>
      <c r="T26" s="112">
        <v>0</v>
      </c>
      <c r="U26" s="20">
        <v>0</v>
      </c>
      <c r="V26" s="20">
        <v>0</v>
      </c>
      <c r="W26" s="77">
        <v>0</v>
      </c>
      <c r="X26" s="112"/>
      <c r="Y26" s="20"/>
      <c r="Z26" s="20">
        <f t="shared" si="2"/>
        <v>0</v>
      </c>
      <c r="AA26" s="77"/>
      <c r="AB26" s="81"/>
      <c r="AC26" s="13"/>
      <c r="AD26" s="13">
        <v>0</v>
      </c>
      <c r="AE26" s="77"/>
      <c r="AF26" s="86">
        <v>500</v>
      </c>
      <c r="AG26" s="13">
        <v>0</v>
      </c>
      <c r="AH26" s="14">
        <f t="shared" si="3"/>
        <v>500</v>
      </c>
      <c r="AI26" s="98">
        <v>3500</v>
      </c>
      <c r="AJ26" s="86"/>
      <c r="AK26" s="13"/>
      <c r="AL26" s="14">
        <f t="shared" si="11"/>
        <v>0</v>
      </c>
      <c r="AM26" s="98"/>
      <c r="AN26" s="144"/>
      <c r="AO26" s="13"/>
      <c r="AP26" s="14">
        <f t="shared" si="4"/>
        <v>0</v>
      </c>
      <c r="AQ26" s="94"/>
      <c r="AR26" s="161">
        <v>0</v>
      </c>
      <c r="AS26" s="119">
        <v>0</v>
      </c>
      <c r="AT26" s="120">
        <f t="shared" si="5"/>
        <v>0</v>
      </c>
      <c r="AU26" s="108">
        <v>6.04</v>
      </c>
      <c r="AV26" s="86"/>
      <c r="AW26" s="13"/>
      <c r="AX26" s="14">
        <f t="shared" si="12"/>
        <v>0</v>
      </c>
      <c r="AY26" s="98">
        <v>11.64</v>
      </c>
      <c r="AZ26" s="84">
        <f t="shared" si="7"/>
        <v>500</v>
      </c>
      <c r="BA26" s="84">
        <f t="shared" si="8"/>
        <v>0</v>
      </c>
      <c r="BB26" s="84">
        <f t="shared" si="9"/>
        <v>500</v>
      </c>
      <c r="BC26" s="140">
        <f t="shared" si="10"/>
        <v>4723.2300000000005</v>
      </c>
    </row>
    <row r="27" spans="1:55" ht="15" customHeight="1" x14ac:dyDescent="0.25">
      <c r="A27" s="228">
        <v>543</v>
      </c>
      <c r="B27" s="12" t="s">
        <v>25</v>
      </c>
      <c r="C27" s="230">
        <v>18</v>
      </c>
      <c r="D27" s="86">
        <v>0</v>
      </c>
      <c r="E27" s="13">
        <v>0</v>
      </c>
      <c r="F27" s="14">
        <f t="shared" si="0"/>
        <v>0</v>
      </c>
      <c r="G27" s="77">
        <v>0</v>
      </c>
      <c r="H27" s="84">
        <v>0</v>
      </c>
      <c r="I27" s="13">
        <v>0</v>
      </c>
      <c r="J27" s="13">
        <f t="shared" si="1"/>
        <v>0</v>
      </c>
      <c r="K27" s="77">
        <v>0</v>
      </c>
      <c r="L27" s="81">
        <v>0</v>
      </c>
      <c r="M27" s="13">
        <v>0</v>
      </c>
      <c r="N27" s="13">
        <v>0</v>
      </c>
      <c r="O27" s="77">
        <v>0</v>
      </c>
      <c r="P27" s="81">
        <v>5602</v>
      </c>
      <c r="Q27" s="13">
        <v>0</v>
      </c>
      <c r="R27" s="13">
        <v>5602</v>
      </c>
      <c r="S27" s="77">
        <v>0</v>
      </c>
      <c r="T27" s="112">
        <v>0</v>
      </c>
      <c r="U27" s="20">
        <v>0</v>
      </c>
      <c r="V27" s="20">
        <v>0</v>
      </c>
      <c r="W27" s="77">
        <v>0</v>
      </c>
      <c r="X27" s="112"/>
      <c r="Y27" s="20"/>
      <c r="Z27" s="20">
        <f t="shared" si="2"/>
        <v>0</v>
      </c>
      <c r="AA27" s="77"/>
      <c r="AB27" s="81"/>
      <c r="AC27" s="13"/>
      <c r="AD27" s="13">
        <v>0</v>
      </c>
      <c r="AE27" s="77"/>
      <c r="AF27" s="86">
        <v>0</v>
      </c>
      <c r="AG27" s="13">
        <v>5000</v>
      </c>
      <c r="AH27" s="14">
        <f t="shared" si="3"/>
        <v>5000</v>
      </c>
      <c r="AI27" s="98">
        <v>23244.09</v>
      </c>
      <c r="AJ27" s="86"/>
      <c r="AK27" s="13"/>
      <c r="AL27" s="14">
        <f t="shared" si="11"/>
        <v>0</v>
      </c>
      <c r="AM27" s="98"/>
      <c r="AN27" s="144"/>
      <c r="AO27" s="13"/>
      <c r="AP27" s="14">
        <f t="shared" si="4"/>
        <v>0</v>
      </c>
      <c r="AQ27" s="94"/>
      <c r="AR27" s="161">
        <v>0</v>
      </c>
      <c r="AS27" s="119">
        <v>0</v>
      </c>
      <c r="AT27" s="120">
        <f t="shared" si="5"/>
        <v>0</v>
      </c>
      <c r="AU27" s="108">
        <v>1520.61</v>
      </c>
      <c r="AV27" s="86"/>
      <c r="AW27" s="13"/>
      <c r="AX27" s="14">
        <f t="shared" si="12"/>
        <v>0</v>
      </c>
      <c r="AY27" s="98">
        <v>2433.89</v>
      </c>
      <c r="AZ27" s="84">
        <f t="shared" si="7"/>
        <v>5602</v>
      </c>
      <c r="BA27" s="84">
        <f t="shared" si="8"/>
        <v>5000</v>
      </c>
      <c r="BB27" s="84">
        <f t="shared" si="9"/>
        <v>10602</v>
      </c>
      <c r="BC27" s="140">
        <f t="shared" si="10"/>
        <v>27198.59</v>
      </c>
    </row>
    <row r="28" spans="1:55" ht="15" customHeight="1" x14ac:dyDescent="0.25">
      <c r="A28" s="228">
        <v>544</v>
      </c>
      <c r="B28" s="12" t="s">
        <v>26</v>
      </c>
      <c r="C28" s="230">
        <v>19</v>
      </c>
      <c r="D28" s="86">
        <v>0</v>
      </c>
      <c r="E28" s="13">
        <v>0</v>
      </c>
      <c r="F28" s="14">
        <f t="shared" si="0"/>
        <v>0</v>
      </c>
      <c r="G28" s="77">
        <v>0</v>
      </c>
      <c r="H28" s="84">
        <v>0</v>
      </c>
      <c r="I28" s="13">
        <v>0</v>
      </c>
      <c r="J28" s="13">
        <f t="shared" si="1"/>
        <v>0</v>
      </c>
      <c r="K28" s="77">
        <v>0</v>
      </c>
      <c r="L28" s="81">
        <v>0</v>
      </c>
      <c r="M28" s="13">
        <v>0</v>
      </c>
      <c r="N28" s="13">
        <v>0</v>
      </c>
      <c r="O28" s="77">
        <v>0</v>
      </c>
      <c r="P28" s="81">
        <v>0</v>
      </c>
      <c r="Q28" s="13">
        <v>0</v>
      </c>
      <c r="R28" s="13">
        <v>0</v>
      </c>
      <c r="S28" s="77">
        <v>0</v>
      </c>
      <c r="T28" s="112">
        <v>0</v>
      </c>
      <c r="U28" s="20">
        <v>0</v>
      </c>
      <c r="V28" s="20">
        <v>0</v>
      </c>
      <c r="W28" s="77">
        <v>0</v>
      </c>
      <c r="X28" s="112"/>
      <c r="Y28" s="20"/>
      <c r="Z28" s="20">
        <f t="shared" si="2"/>
        <v>0</v>
      </c>
      <c r="AA28" s="77"/>
      <c r="AB28" s="81"/>
      <c r="AC28" s="13"/>
      <c r="AD28" s="13">
        <v>0</v>
      </c>
      <c r="AE28" s="77">
        <v>47</v>
      </c>
      <c r="AF28" s="86">
        <v>0</v>
      </c>
      <c r="AG28" s="13">
        <v>0</v>
      </c>
      <c r="AH28" s="14">
        <f t="shared" si="3"/>
        <v>0</v>
      </c>
      <c r="AI28" s="98">
        <v>0</v>
      </c>
      <c r="AJ28" s="86"/>
      <c r="AK28" s="13"/>
      <c r="AL28" s="14">
        <f t="shared" si="11"/>
        <v>0</v>
      </c>
      <c r="AM28" s="98"/>
      <c r="AN28" s="144"/>
      <c r="AO28" s="13"/>
      <c r="AP28" s="14">
        <f t="shared" si="4"/>
        <v>0</v>
      </c>
      <c r="AQ28" s="94"/>
      <c r="AR28" s="161">
        <v>0</v>
      </c>
      <c r="AS28" s="119">
        <v>0</v>
      </c>
      <c r="AT28" s="120">
        <f t="shared" si="5"/>
        <v>0</v>
      </c>
      <c r="AU28" s="108">
        <v>0</v>
      </c>
      <c r="AV28" s="86"/>
      <c r="AW28" s="13"/>
      <c r="AX28" s="14">
        <f t="shared" si="12"/>
        <v>0</v>
      </c>
      <c r="AY28" s="98"/>
      <c r="AZ28" s="84">
        <f t="shared" si="7"/>
        <v>0</v>
      </c>
      <c r="BA28" s="84">
        <f t="shared" si="8"/>
        <v>0</v>
      </c>
      <c r="BB28" s="84">
        <f t="shared" si="9"/>
        <v>0</v>
      </c>
      <c r="BC28" s="140">
        <f t="shared" si="10"/>
        <v>47</v>
      </c>
    </row>
    <row r="29" spans="1:55" ht="15" customHeight="1" x14ac:dyDescent="0.25">
      <c r="A29" s="228">
        <v>545</v>
      </c>
      <c r="B29" s="12" t="s">
        <v>27</v>
      </c>
      <c r="C29" s="230">
        <v>20</v>
      </c>
      <c r="D29" s="86">
        <v>500</v>
      </c>
      <c r="E29" s="13">
        <v>2</v>
      </c>
      <c r="F29" s="14">
        <f t="shared" si="0"/>
        <v>502</v>
      </c>
      <c r="G29" s="77">
        <v>436</v>
      </c>
      <c r="H29" s="84">
        <v>0</v>
      </c>
      <c r="I29" s="13">
        <v>0</v>
      </c>
      <c r="J29" s="13">
        <f t="shared" si="1"/>
        <v>0</v>
      </c>
      <c r="K29" s="77">
        <v>290.91000000000003</v>
      </c>
      <c r="L29" s="81">
        <v>0</v>
      </c>
      <c r="M29" s="13">
        <v>0</v>
      </c>
      <c r="N29" s="13">
        <v>0</v>
      </c>
      <c r="O29" s="77">
        <v>209</v>
      </c>
      <c r="P29" s="81">
        <v>0</v>
      </c>
      <c r="Q29" s="13">
        <v>0</v>
      </c>
      <c r="R29" s="13">
        <v>0</v>
      </c>
      <c r="S29" s="77">
        <v>694.51</v>
      </c>
      <c r="T29" s="112">
        <v>0</v>
      </c>
      <c r="U29" s="20">
        <v>0</v>
      </c>
      <c r="V29" s="20">
        <v>0</v>
      </c>
      <c r="W29" s="77">
        <v>88.19</v>
      </c>
      <c r="X29" s="112"/>
      <c r="Y29" s="20"/>
      <c r="Z29" s="20">
        <f t="shared" si="2"/>
        <v>0</v>
      </c>
      <c r="AA29" s="77">
        <v>23.79</v>
      </c>
      <c r="AB29" s="81"/>
      <c r="AC29" s="13"/>
      <c r="AD29" s="13">
        <v>0</v>
      </c>
      <c r="AE29" s="77"/>
      <c r="AF29" s="86">
        <v>7600</v>
      </c>
      <c r="AG29" s="13">
        <v>0</v>
      </c>
      <c r="AH29" s="14">
        <f t="shared" si="3"/>
        <v>7600</v>
      </c>
      <c r="AI29" s="98">
        <v>6513.25</v>
      </c>
      <c r="AJ29" s="86"/>
      <c r="AK29" s="13"/>
      <c r="AL29" s="14">
        <f t="shared" si="11"/>
        <v>0</v>
      </c>
      <c r="AM29" s="98"/>
      <c r="AN29" s="144"/>
      <c r="AO29" s="13"/>
      <c r="AP29" s="14">
        <f t="shared" si="4"/>
        <v>0</v>
      </c>
      <c r="AQ29" s="94"/>
      <c r="AR29" s="161">
        <v>0</v>
      </c>
      <c r="AS29" s="119">
        <v>0</v>
      </c>
      <c r="AT29" s="120">
        <f t="shared" si="5"/>
        <v>0</v>
      </c>
      <c r="AU29" s="108">
        <v>0</v>
      </c>
      <c r="AV29" s="86"/>
      <c r="AW29" s="13"/>
      <c r="AX29" s="14">
        <f t="shared" si="12"/>
        <v>0</v>
      </c>
      <c r="AY29" s="98"/>
      <c r="AZ29" s="84">
        <f t="shared" si="7"/>
        <v>8100</v>
      </c>
      <c r="BA29" s="84">
        <f t="shared" si="8"/>
        <v>2</v>
      </c>
      <c r="BB29" s="84">
        <f t="shared" si="9"/>
        <v>8102</v>
      </c>
      <c r="BC29" s="140">
        <f t="shared" si="10"/>
        <v>8255.65</v>
      </c>
    </row>
    <row r="30" spans="1:55" ht="15" customHeight="1" x14ac:dyDescent="0.25">
      <c r="A30" s="228">
        <v>546</v>
      </c>
      <c r="B30" s="12" t="s">
        <v>28</v>
      </c>
      <c r="C30" s="230">
        <v>21</v>
      </c>
      <c r="D30" s="86">
        <v>0</v>
      </c>
      <c r="E30" s="13">
        <v>0</v>
      </c>
      <c r="F30" s="14">
        <f t="shared" si="0"/>
        <v>0</v>
      </c>
      <c r="G30" s="77">
        <v>0</v>
      </c>
      <c r="H30" s="84">
        <v>0</v>
      </c>
      <c r="I30" s="13">
        <v>0</v>
      </c>
      <c r="J30" s="13">
        <f t="shared" si="1"/>
        <v>0</v>
      </c>
      <c r="K30" s="77">
        <v>0</v>
      </c>
      <c r="L30" s="81">
        <v>0</v>
      </c>
      <c r="M30" s="13">
        <v>0</v>
      </c>
      <c r="N30" s="13">
        <v>0</v>
      </c>
      <c r="O30" s="77">
        <v>0</v>
      </c>
      <c r="P30" s="81">
        <v>0</v>
      </c>
      <c r="Q30" s="13">
        <v>0</v>
      </c>
      <c r="R30" s="13">
        <v>0</v>
      </c>
      <c r="S30" s="77">
        <v>0</v>
      </c>
      <c r="T30" s="112">
        <v>0</v>
      </c>
      <c r="U30" s="20">
        <v>0</v>
      </c>
      <c r="V30" s="20">
        <v>0</v>
      </c>
      <c r="W30" s="77">
        <v>0</v>
      </c>
      <c r="X30" s="112"/>
      <c r="Y30" s="20"/>
      <c r="Z30" s="20">
        <f t="shared" si="2"/>
        <v>0</v>
      </c>
      <c r="AA30" s="77"/>
      <c r="AB30" s="81">
        <v>113377</v>
      </c>
      <c r="AC30" s="13"/>
      <c r="AD30" s="13">
        <v>113377</v>
      </c>
      <c r="AE30" s="77">
        <v>4180</v>
      </c>
      <c r="AF30" s="86">
        <v>0</v>
      </c>
      <c r="AG30" s="13"/>
      <c r="AH30" s="14">
        <f t="shared" si="3"/>
        <v>0</v>
      </c>
      <c r="AI30" s="98">
        <v>30</v>
      </c>
      <c r="AJ30" s="86"/>
      <c r="AK30" s="13"/>
      <c r="AL30" s="14">
        <f t="shared" si="11"/>
        <v>0</v>
      </c>
      <c r="AM30" s="98"/>
      <c r="AN30" s="144"/>
      <c r="AO30" s="13"/>
      <c r="AP30" s="14">
        <f t="shared" si="4"/>
        <v>0</v>
      </c>
      <c r="AQ30" s="94"/>
      <c r="AR30" s="161">
        <v>0</v>
      </c>
      <c r="AS30" s="119">
        <v>0</v>
      </c>
      <c r="AT30" s="120">
        <f t="shared" si="5"/>
        <v>0</v>
      </c>
      <c r="AU30" s="108">
        <v>0</v>
      </c>
      <c r="AV30" s="86"/>
      <c r="AW30" s="13"/>
      <c r="AX30" s="14">
        <f t="shared" si="12"/>
        <v>0</v>
      </c>
      <c r="AY30" s="98"/>
      <c r="AZ30" s="84">
        <f t="shared" si="7"/>
        <v>113377</v>
      </c>
      <c r="BA30" s="84">
        <f t="shared" si="8"/>
        <v>0</v>
      </c>
      <c r="BB30" s="84">
        <f t="shared" si="9"/>
        <v>113377</v>
      </c>
      <c r="BC30" s="140">
        <f t="shared" si="10"/>
        <v>4210</v>
      </c>
    </row>
    <row r="31" spans="1:55" ht="15" customHeight="1" x14ac:dyDescent="0.25">
      <c r="A31" s="228">
        <v>547</v>
      </c>
      <c r="B31" s="12" t="s">
        <v>29</v>
      </c>
      <c r="C31" s="230">
        <v>22</v>
      </c>
      <c r="D31" s="86">
        <v>0</v>
      </c>
      <c r="E31" s="13">
        <v>0</v>
      </c>
      <c r="F31" s="14">
        <f t="shared" si="0"/>
        <v>0</v>
      </c>
      <c r="G31" s="77">
        <v>0</v>
      </c>
      <c r="H31" s="84">
        <v>0</v>
      </c>
      <c r="I31" s="13">
        <v>0</v>
      </c>
      <c r="J31" s="13">
        <f t="shared" si="1"/>
        <v>0</v>
      </c>
      <c r="K31" s="77">
        <v>0</v>
      </c>
      <c r="L31" s="81">
        <v>1899</v>
      </c>
      <c r="M31" s="13">
        <v>0</v>
      </c>
      <c r="N31" s="13">
        <v>1899</v>
      </c>
      <c r="O31" s="77">
        <v>0</v>
      </c>
      <c r="P31" s="81">
        <v>690</v>
      </c>
      <c r="Q31" s="13">
        <v>0</v>
      </c>
      <c r="R31" s="13">
        <v>690</v>
      </c>
      <c r="S31" s="77">
        <v>687.3</v>
      </c>
      <c r="T31" s="112">
        <v>0</v>
      </c>
      <c r="U31" s="20">
        <v>0</v>
      </c>
      <c r="V31" s="20">
        <v>0</v>
      </c>
      <c r="W31" s="77">
        <v>0</v>
      </c>
      <c r="X31" s="112"/>
      <c r="Y31" s="20"/>
      <c r="Z31" s="20">
        <f t="shared" si="2"/>
        <v>0</v>
      </c>
      <c r="AA31" s="77"/>
      <c r="AB31" s="81"/>
      <c r="AC31" s="13"/>
      <c r="AD31" s="13">
        <v>0</v>
      </c>
      <c r="AE31" s="77"/>
      <c r="AF31" s="86">
        <v>0</v>
      </c>
      <c r="AG31" s="13"/>
      <c r="AH31" s="14">
        <f t="shared" si="3"/>
        <v>0</v>
      </c>
      <c r="AI31" s="98">
        <v>0</v>
      </c>
      <c r="AJ31" s="86"/>
      <c r="AK31" s="13"/>
      <c r="AL31" s="14">
        <f t="shared" si="11"/>
        <v>0</v>
      </c>
      <c r="AM31" s="98"/>
      <c r="AN31" s="144"/>
      <c r="AO31" s="13"/>
      <c r="AP31" s="14">
        <f t="shared" si="4"/>
        <v>0</v>
      </c>
      <c r="AQ31" s="94"/>
      <c r="AR31" s="161">
        <v>0</v>
      </c>
      <c r="AS31" s="119">
        <v>0</v>
      </c>
      <c r="AT31" s="120">
        <f t="shared" si="5"/>
        <v>0</v>
      </c>
      <c r="AU31" s="108">
        <v>0</v>
      </c>
      <c r="AV31" s="86"/>
      <c r="AW31" s="13"/>
      <c r="AX31" s="14">
        <f t="shared" si="12"/>
        <v>0</v>
      </c>
      <c r="AY31" s="98"/>
      <c r="AZ31" s="84">
        <f t="shared" si="7"/>
        <v>2589</v>
      </c>
      <c r="BA31" s="84">
        <f t="shared" si="8"/>
        <v>0</v>
      </c>
      <c r="BB31" s="84">
        <f t="shared" si="9"/>
        <v>2589</v>
      </c>
      <c r="BC31" s="140">
        <f t="shared" si="10"/>
        <v>687.3</v>
      </c>
    </row>
    <row r="32" spans="1:55" ht="15" customHeight="1" x14ac:dyDescent="0.25">
      <c r="A32" s="228">
        <v>548</v>
      </c>
      <c r="B32" s="12" t="s">
        <v>30</v>
      </c>
      <c r="C32" s="230">
        <v>23</v>
      </c>
      <c r="D32" s="86">
        <v>0</v>
      </c>
      <c r="E32" s="13">
        <v>0</v>
      </c>
      <c r="F32" s="14">
        <f t="shared" si="0"/>
        <v>0</v>
      </c>
      <c r="G32" s="77">
        <v>0</v>
      </c>
      <c r="H32" s="84">
        <v>0</v>
      </c>
      <c r="I32" s="13">
        <v>0</v>
      </c>
      <c r="J32" s="13">
        <f t="shared" si="1"/>
        <v>0</v>
      </c>
      <c r="K32" s="77">
        <v>0</v>
      </c>
      <c r="L32" s="81">
        <v>0</v>
      </c>
      <c r="M32" s="13">
        <v>0</v>
      </c>
      <c r="N32" s="13">
        <v>0</v>
      </c>
      <c r="O32" s="77">
        <v>0</v>
      </c>
      <c r="P32" s="81">
        <v>0</v>
      </c>
      <c r="Q32" s="13">
        <v>0</v>
      </c>
      <c r="R32" s="13">
        <v>0</v>
      </c>
      <c r="S32" s="77">
        <v>0</v>
      </c>
      <c r="T32" s="112">
        <v>0</v>
      </c>
      <c r="U32" s="20">
        <v>0</v>
      </c>
      <c r="V32" s="20">
        <v>0</v>
      </c>
      <c r="W32" s="77">
        <v>0</v>
      </c>
      <c r="X32" s="112"/>
      <c r="Y32" s="20"/>
      <c r="Z32" s="20">
        <f t="shared" si="2"/>
        <v>0</v>
      </c>
      <c r="AA32" s="77">
        <v>499.04</v>
      </c>
      <c r="AB32" s="81">
        <v>269161</v>
      </c>
      <c r="AC32" s="13"/>
      <c r="AD32" s="13">
        <v>269161</v>
      </c>
      <c r="AE32" s="77">
        <v>317694</v>
      </c>
      <c r="AF32" s="86">
        <v>0</v>
      </c>
      <c r="AG32" s="13"/>
      <c r="AH32" s="14">
        <f t="shared" si="3"/>
        <v>0</v>
      </c>
      <c r="AI32" s="98">
        <v>0</v>
      </c>
      <c r="AJ32" s="86"/>
      <c r="AK32" s="13"/>
      <c r="AL32" s="14">
        <f t="shared" si="11"/>
        <v>0</v>
      </c>
      <c r="AM32" s="98"/>
      <c r="AN32" s="144"/>
      <c r="AO32" s="13"/>
      <c r="AP32" s="14">
        <f t="shared" si="4"/>
        <v>0</v>
      </c>
      <c r="AQ32" s="94"/>
      <c r="AR32" s="161">
        <v>0</v>
      </c>
      <c r="AS32" s="119">
        <v>0</v>
      </c>
      <c r="AT32" s="120">
        <f t="shared" si="5"/>
        <v>0</v>
      </c>
      <c r="AU32" s="108">
        <v>1764.67</v>
      </c>
      <c r="AV32" s="86"/>
      <c r="AW32" s="13"/>
      <c r="AX32" s="14">
        <f t="shared" si="12"/>
        <v>0</v>
      </c>
      <c r="AY32" s="98"/>
      <c r="AZ32" s="84">
        <f t="shared" si="7"/>
        <v>269161</v>
      </c>
      <c r="BA32" s="84">
        <f t="shared" si="8"/>
        <v>0</v>
      </c>
      <c r="BB32" s="84">
        <f t="shared" si="9"/>
        <v>269161</v>
      </c>
      <c r="BC32" s="140">
        <f t="shared" si="10"/>
        <v>319957.70999999996</v>
      </c>
    </row>
    <row r="33" spans="1:55" ht="15" customHeight="1" x14ac:dyDescent="0.25">
      <c r="A33" s="228">
        <v>549</v>
      </c>
      <c r="B33" s="12" t="s">
        <v>31</v>
      </c>
      <c r="C33" s="230">
        <v>24</v>
      </c>
      <c r="D33" s="86">
        <v>1395500</v>
      </c>
      <c r="E33" s="13">
        <v>1000</v>
      </c>
      <c r="F33" s="14">
        <f t="shared" si="0"/>
        <v>1396500</v>
      </c>
      <c r="G33" s="77">
        <v>1263339</v>
      </c>
      <c r="H33" s="84">
        <v>405300</v>
      </c>
      <c r="I33" s="13">
        <v>900</v>
      </c>
      <c r="J33" s="13">
        <f t="shared" si="1"/>
        <v>406200</v>
      </c>
      <c r="K33" s="77">
        <v>401599.77</v>
      </c>
      <c r="L33" s="81">
        <v>1267674</v>
      </c>
      <c r="M33" s="13">
        <v>780</v>
      </c>
      <c r="N33" s="13">
        <v>1268454</v>
      </c>
      <c r="O33" s="77">
        <v>1031347</v>
      </c>
      <c r="P33" s="81">
        <v>1946520</v>
      </c>
      <c r="Q33" s="13">
        <v>550</v>
      </c>
      <c r="R33" s="13">
        <v>1947070</v>
      </c>
      <c r="S33" s="77">
        <v>1846998.87</v>
      </c>
      <c r="T33" s="112">
        <v>410000</v>
      </c>
      <c r="U33" s="20">
        <v>0</v>
      </c>
      <c r="V33" s="20">
        <v>410000</v>
      </c>
      <c r="W33" s="77">
        <v>385406.74</v>
      </c>
      <c r="X33" s="112">
        <v>639733</v>
      </c>
      <c r="Y33" s="20">
        <v>118</v>
      </c>
      <c r="Z33" s="20">
        <f t="shared" si="2"/>
        <v>639851</v>
      </c>
      <c r="AA33" s="77">
        <v>808178.13</v>
      </c>
      <c r="AB33" s="81">
        <v>30260</v>
      </c>
      <c r="AC33" s="13"/>
      <c r="AD33" s="13">
        <v>30260</v>
      </c>
      <c r="AE33" s="77">
        <v>27594</v>
      </c>
      <c r="AF33" s="86">
        <v>573780</v>
      </c>
      <c r="AG33" s="13">
        <v>245000</v>
      </c>
      <c r="AH33" s="14">
        <f t="shared" si="3"/>
        <v>818780</v>
      </c>
      <c r="AI33" s="98">
        <v>778346.36</v>
      </c>
      <c r="AJ33" s="86"/>
      <c r="AK33" s="13"/>
      <c r="AL33" s="14">
        <f t="shared" si="11"/>
        <v>0</v>
      </c>
      <c r="AM33" s="98"/>
      <c r="AN33" s="144">
        <v>20</v>
      </c>
      <c r="AO33" s="13">
        <v>0</v>
      </c>
      <c r="AP33" s="14">
        <f t="shared" si="4"/>
        <v>20</v>
      </c>
      <c r="AQ33" s="94">
        <v>361.85</v>
      </c>
      <c r="AR33" s="161">
        <v>0</v>
      </c>
      <c r="AS33" s="119">
        <v>0</v>
      </c>
      <c r="AT33" s="120">
        <f t="shared" si="5"/>
        <v>0</v>
      </c>
      <c r="AU33" s="108">
        <v>59869.82</v>
      </c>
      <c r="AV33" s="86"/>
      <c r="AW33" s="13">
        <v>2000</v>
      </c>
      <c r="AX33" s="14">
        <f>AV33+AW33</f>
        <v>2000</v>
      </c>
      <c r="AY33" s="98">
        <v>8993.85</v>
      </c>
      <c r="AZ33" s="84">
        <f t="shared" si="7"/>
        <v>6668787</v>
      </c>
      <c r="BA33" s="84">
        <f t="shared" si="8"/>
        <v>250348</v>
      </c>
      <c r="BB33" s="84">
        <f t="shared" si="9"/>
        <v>6919135</v>
      </c>
      <c r="BC33" s="140">
        <f t="shared" si="10"/>
        <v>6612035.3900000006</v>
      </c>
    </row>
    <row r="34" spans="1:55" ht="21" customHeight="1" x14ac:dyDescent="0.25">
      <c r="A34" s="231">
        <v>551</v>
      </c>
      <c r="B34" s="17" t="s">
        <v>32</v>
      </c>
      <c r="C34" s="230">
        <v>25</v>
      </c>
      <c r="D34" s="100">
        <v>81870</v>
      </c>
      <c r="E34" s="13">
        <v>2700</v>
      </c>
      <c r="F34" s="14">
        <f t="shared" si="0"/>
        <v>84570</v>
      </c>
      <c r="G34" s="77">
        <v>82445</v>
      </c>
      <c r="H34" s="84">
        <v>250000</v>
      </c>
      <c r="I34" s="13">
        <v>0</v>
      </c>
      <c r="J34" s="13">
        <f t="shared" si="1"/>
        <v>250000</v>
      </c>
      <c r="K34" s="77">
        <v>334062.15000000002</v>
      </c>
      <c r="L34" s="81">
        <v>520432</v>
      </c>
      <c r="M34" s="13">
        <v>0</v>
      </c>
      <c r="N34" s="13">
        <v>520432</v>
      </c>
      <c r="O34" s="77">
        <v>595979</v>
      </c>
      <c r="P34" s="81">
        <v>994860</v>
      </c>
      <c r="Q34" s="13">
        <v>6502</v>
      </c>
      <c r="R34" s="13">
        <v>1001362</v>
      </c>
      <c r="S34" s="77">
        <v>991318.28</v>
      </c>
      <c r="T34" s="112">
        <v>22500</v>
      </c>
      <c r="U34" s="20">
        <v>0</v>
      </c>
      <c r="V34" s="20">
        <v>22500</v>
      </c>
      <c r="W34" s="77">
        <v>22572.26</v>
      </c>
      <c r="X34" s="112">
        <f>255616+3944700</f>
        <v>4200316</v>
      </c>
      <c r="Y34" s="20">
        <v>0</v>
      </c>
      <c r="Z34" s="20">
        <f t="shared" si="2"/>
        <v>4200316</v>
      </c>
      <c r="AA34" s="77">
        <v>4188765.91</v>
      </c>
      <c r="AB34" s="81"/>
      <c r="AC34" s="13"/>
      <c r="AD34" s="13">
        <v>0</v>
      </c>
      <c r="AE34" s="77"/>
      <c r="AF34" s="100">
        <v>6366800</v>
      </c>
      <c r="AG34" s="13">
        <v>15000</v>
      </c>
      <c r="AH34" s="14">
        <f t="shared" si="3"/>
        <v>6381800</v>
      </c>
      <c r="AI34" s="98">
        <v>6394478.7800000003</v>
      </c>
      <c r="AJ34" s="100"/>
      <c r="AK34" s="13"/>
      <c r="AL34" s="14">
        <f t="shared" si="11"/>
        <v>0</v>
      </c>
      <c r="AM34" s="98">
        <v>123.33</v>
      </c>
      <c r="AN34" s="146">
        <v>38580</v>
      </c>
      <c r="AO34" s="13">
        <v>0</v>
      </c>
      <c r="AP34" s="14">
        <f t="shared" si="4"/>
        <v>38580</v>
      </c>
      <c r="AQ34" s="94">
        <v>47964.02</v>
      </c>
      <c r="AR34" s="161">
        <v>117520</v>
      </c>
      <c r="AS34" s="119">
        <v>0</v>
      </c>
      <c r="AT34" s="120">
        <f t="shared" si="5"/>
        <v>117520</v>
      </c>
      <c r="AU34" s="108">
        <v>135887.72</v>
      </c>
      <c r="AV34" s="100">
        <v>14893.56</v>
      </c>
      <c r="AW34" s="13">
        <v>6005</v>
      </c>
      <c r="AX34" s="14">
        <f>AV34+AW34</f>
        <v>20898.559999999998</v>
      </c>
      <c r="AY34" s="98">
        <v>20898.599999999999</v>
      </c>
      <c r="AZ34" s="84">
        <f t="shared" si="7"/>
        <v>12607771.560000001</v>
      </c>
      <c r="BA34" s="84">
        <f t="shared" si="8"/>
        <v>30207</v>
      </c>
      <c r="BB34" s="84">
        <f t="shared" si="9"/>
        <v>12637978.560000001</v>
      </c>
      <c r="BC34" s="140">
        <f t="shared" si="10"/>
        <v>12814495.050000001</v>
      </c>
    </row>
    <row r="35" spans="1:55" ht="33.75" x14ac:dyDescent="0.25">
      <c r="A35" s="228">
        <v>552</v>
      </c>
      <c r="B35" s="19" t="s">
        <v>33</v>
      </c>
      <c r="C35" s="230">
        <v>26</v>
      </c>
      <c r="D35" s="86">
        <v>0</v>
      </c>
      <c r="E35" s="13">
        <v>0</v>
      </c>
      <c r="F35" s="14">
        <f t="shared" si="0"/>
        <v>0</v>
      </c>
      <c r="G35" s="77">
        <v>0</v>
      </c>
      <c r="H35" s="84">
        <v>0</v>
      </c>
      <c r="I35" s="13">
        <v>0</v>
      </c>
      <c r="J35" s="13">
        <f t="shared" si="1"/>
        <v>0</v>
      </c>
      <c r="K35" s="77">
        <v>76252.429999999993</v>
      </c>
      <c r="L35" s="81">
        <v>0</v>
      </c>
      <c r="M35" s="13">
        <v>0</v>
      </c>
      <c r="N35" s="13">
        <v>0</v>
      </c>
      <c r="O35" s="77">
        <v>0</v>
      </c>
      <c r="P35" s="81">
        <v>0</v>
      </c>
      <c r="Q35" s="13">
        <v>0</v>
      </c>
      <c r="R35" s="13">
        <v>0</v>
      </c>
      <c r="S35" s="77">
        <v>4011.48</v>
      </c>
      <c r="T35" s="112">
        <v>0</v>
      </c>
      <c r="U35" s="20">
        <v>0</v>
      </c>
      <c r="V35" s="20">
        <v>0</v>
      </c>
      <c r="W35" s="77">
        <v>0</v>
      </c>
      <c r="X35" s="112"/>
      <c r="Y35" s="20"/>
      <c r="Z35" s="20">
        <f t="shared" si="2"/>
        <v>0</v>
      </c>
      <c r="AA35" s="77"/>
      <c r="AB35" s="81"/>
      <c r="AC35" s="13"/>
      <c r="AD35" s="13">
        <v>0</v>
      </c>
      <c r="AE35" s="77"/>
      <c r="AF35" s="86">
        <v>0</v>
      </c>
      <c r="AG35" s="13"/>
      <c r="AH35" s="14">
        <f t="shared" si="3"/>
        <v>0</v>
      </c>
      <c r="AI35" s="98"/>
      <c r="AJ35" s="86"/>
      <c r="AK35" s="13"/>
      <c r="AL35" s="14">
        <f t="shared" si="11"/>
        <v>0</v>
      </c>
      <c r="AM35" s="98"/>
      <c r="AN35" s="144"/>
      <c r="AO35" s="13"/>
      <c r="AP35" s="14">
        <f t="shared" si="4"/>
        <v>0</v>
      </c>
      <c r="AQ35" s="94"/>
      <c r="AR35" s="161">
        <v>0</v>
      </c>
      <c r="AS35" s="119">
        <v>0</v>
      </c>
      <c r="AT35" s="120">
        <f t="shared" si="5"/>
        <v>0</v>
      </c>
      <c r="AU35" s="108">
        <v>0</v>
      </c>
      <c r="AV35" s="86"/>
      <c r="AW35" s="13"/>
      <c r="AX35" s="14">
        <f t="shared" si="12"/>
        <v>0</v>
      </c>
      <c r="AY35" s="98"/>
      <c r="AZ35" s="84">
        <f t="shared" si="7"/>
        <v>0</v>
      </c>
      <c r="BA35" s="84">
        <f t="shared" si="8"/>
        <v>0</v>
      </c>
      <c r="BB35" s="84">
        <f t="shared" si="9"/>
        <v>0</v>
      </c>
      <c r="BC35" s="140">
        <f t="shared" si="10"/>
        <v>80263.909999999989</v>
      </c>
    </row>
    <row r="36" spans="1:55" ht="15" customHeight="1" x14ac:dyDescent="0.25">
      <c r="A36" s="228">
        <v>553</v>
      </c>
      <c r="B36" s="12" t="s">
        <v>34</v>
      </c>
      <c r="C36" s="230">
        <v>27</v>
      </c>
      <c r="D36" s="86">
        <v>0</v>
      </c>
      <c r="E36" s="13">
        <v>0</v>
      </c>
      <c r="F36" s="14">
        <f t="shared" si="0"/>
        <v>0</v>
      </c>
      <c r="G36" s="77">
        <v>0</v>
      </c>
      <c r="H36" s="84">
        <v>0</v>
      </c>
      <c r="I36" s="13">
        <v>0</v>
      </c>
      <c r="J36" s="13">
        <f t="shared" si="1"/>
        <v>0</v>
      </c>
      <c r="K36" s="77">
        <v>0</v>
      </c>
      <c r="L36" s="81">
        <v>0</v>
      </c>
      <c r="M36" s="13">
        <v>0</v>
      </c>
      <c r="N36" s="13">
        <v>0</v>
      </c>
      <c r="O36" s="77">
        <v>0</v>
      </c>
      <c r="P36" s="81">
        <v>0</v>
      </c>
      <c r="Q36" s="13">
        <v>0</v>
      </c>
      <c r="R36" s="13">
        <v>0</v>
      </c>
      <c r="S36" s="77">
        <v>0</v>
      </c>
      <c r="T36" s="112">
        <v>0</v>
      </c>
      <c r="U36" s="20">
        <v>0</v>
      </c>
      <c r="V36" s="20">
        <v>0</v>
      </c>
      <c r="W36" s="77">
        <v>0</v>
      </c>
      <c r="X36" s="112"/>
      <c r="Y36" s="20"/>
      <c r="Z36" s="20">
        <f t="shared" si="2"/>
        <v>0</v>
      </c>
      <c r="AA36" s="77"/>
      <c r="AB36" s="81"/>
      <c r="AC36" s="13"/>
      <c r="AD36" s="13">
        <v>0</v>
      </c>
      <c r="AE36" s="77"/>
      <c r="AF36" s="86"/>
      <c r="AG36" s="13"/>
      <c r="AH36" s="14">
        <f t="shared" si="3"/>
        <v>0</v>
      </c>
      <c r="AI36" s="98"/>
      <c r="AJ36" s="86"/>
      <c r="AK36" s="13"/>
      <c r="AL36" s="14">
        <f t="shared" si="11"/>
        <v>0</v>
      </c>
      <c r="AM36" s="98"/>
      <c r="AN36" s="144"/>
      <c r="AO36" s="13"/>
      <c r="AP36" s="14">
        <f t="shared" si="4"/>
        <v>0</v>
      </c>
      <c r="AQ36" s="94"/>
      <c r="AR36" s="161">
        <v>0</v>
      </c>
      <c r="AS36" s="119">
        <v>0</v>
      </c>
      <c r="AT36" s="120">
        <f t="shared" si="5"/>
        <v>0</v>
      </c>
      <c r="AU36" s="108">
        <v>0</v>
      </c>
      <c r="AV36" s="86"/>
      <c r="AW36" s="13"/>
      <c r="AX36" s="14">
        <f t="shared" si="12"/>
        <v>0</v>
      </c>
      <c r="AY36" s="98"/>
      <c r="AZ36" s="84">
        <f t="shared" si="7"/>
        <v>0</v>
      </c>
      <c r="BA36" s="84">
        <f t="shared" si="8"/>
        <v>0</v>
      </c>
      <c r="BB36" s="84">
        <f t="shared" si="9"/>
        <v>0</v>
      </c>
      <c r="BC36" s="140">
        <f t="shared" si="10"/>
        <v>0</v>
      </c>
    </row>
    <row r="37" spans="1:55" ht="15" customHeight="1" x14ac:dyDescent="0.25">
      <c r="A37" s="228">
        <v>554</v>
      </c>
      <c r="B37" s="12" t="s">
        <v>35</v>
      </c>
      <c r="C37" s="230">
        <v>28</v>
      </c>
      <c r="D37" s="86">
        <v>0</v>
      </c>
      <c r="E37" s="13">
        <v>0</v>
      </c>
      <c r="F37" s="14">
        <f t="shared" si="0"/>
        <v>0</v>
      </c>
      <c r="G37" s="77">
        <v>0</v>
      </c>
      <c r="H37" s="84">
        <v>0</v>
      </c>
      <c r="I37" s="13">
        <v>0</v>
      </c>
      <c r="J37" s="13">
        <f t="shared" si="1"/>
        <v>0</v>
      </c>
      <c r="K37" s="77">
        <v>0</v>
      </c>
      <c r="L37" s="81">
        <v>0</v>
      </c>
      <c r="M37" s="13">
        <v>0</v>
      </c>
      <c r="N37" s="13">
        <v>0</v>
      </c>
      <c r="O37" s="77">
        <v>0</v>
      </c>
      <c r="P37" s="81">
        <v>0</v>
      </c>
      <c r="Q37" s="13">
        <v>0</v>
      </c>
      <c r="R37" s="13">
        <v>0</v>
      </c>
      <c r="S37" s="77">
        <v>0</v>
      </c>
      <c r="T37" s="112">
        <v>0</v>
      </c>
      <c r="U37" s="20">
        <v>0</v>
      </c>
      <c r="V37" s="20">
        <v>0</v>
      </c>
      <c r="W37" s="77">
        <v>0</v>
      </c>
      <c r="X37" s="112"/>
      <c r="Y37" s="20"/>
      <c r="Z37" s="20">
        <f t="shared" si="2"/>
        <v>0</v>
      </c>
      <c r="AA37" s="77"/>
      <c r="AB37" s="81">
        <v>266800</v>
      </c>
      <c r="AC37" s="13"/>
      <c r="AD37" s="13">
        <v>266800</v>
      </c>
      <c r="AE37" s="77">
        <v>357259</v>
      </c>
      <c r="AF37" s="86"/>
      <c r="AG37" s="13"/>
      <c r="AH37" s="14">
        <f t="shared" si="3"/>
        <v>0</v>
      </c>
      <c r="AI37" s="98"/>
      <c r="AJ37" s="86"/>
      <c r="AK37" s="13"/>
      <c r="AL37" s="14">
        <f t="shared" si="11"/>
        <v>0</v>
      </c>
      <c r="AM37" s="98"/>
      <c r="AN37" s="144"/>
      <c r="AO37" s="13"/>
      <c r="AP37" s="14">
        <f t="shared" si="4"/>
        <v>0</v>
      </c>
      <c r="AQ37" s="94"/>
      <c r="AR37" s="161">
        <v>0</v>
      </c>
      <c r="AS37" s="119">
        <v>0</v>
      </c>
      <c r="AT37" s="120">
        <f t="shared" si="5"/>
        <v>0</v>
      </c>
      <c r="AU37" s="108">
        <v>0</v>
      </c>
      <c r="AV37" s="86"/>
      <c r="AW37" s="13"/>
      <c r="AX37" s="14">
        <f t="shared" si="12"/>
        <v>0</v>
      </c>
      <c r="AY37" s="98"/>
      <c r="AZ37" s="84">
        <f t="shared" si="7"/>
        <v>266800</v>
      </c>
      <c r="BA37" s="84">
        <f t="shared" si="8"/>
        <v>0</v>
      </c>
      <c r="BB37" s="84">
        <f t="shared" si="9"/>
        <v>266800</v>
      </c>
      <c r="BC37" s="140">
        <f t="shared" si="10"/>
        <v>357259</v>
      </c>
    </row>
    <row r="38" spans="1:55" ht="15" customHeight="1" x14ac:dyDescent="0.25">
      <c r="A38" s="228">
        <v>555</v>
      </c>
      <c r="B38" s="12" t="s">
        <v>36</v>
      </c>
      <c r="C38" s="230">
        <v>29</v>
      </c>
      <c r="D38" s="86">
        <v>0</v>
      </c>
      <c r="E38" s="13">
        <v>0</v>
      </c>
      <c r="F38" s="14">
        <f t="shared" si="0"/>
        <v>0</v>
      </c>
      <c r="G38" s="77">
        <v>0</v>
      </c>
      <c r="H38" s="84">
        <v>0</v>
      </c>
      <c r="I38" s="13">
        <v>0</v>
      </c>
      <c r="J38" s="13">
        <f t="shared" si="1"/>
        <v>0</v>
      </c>
      <c r="K38" s="77">
        <v>0</v>
      </c>
      <c r="L38" s="81">
        <v>0</v>
      </c>
      <c r="M38" s="13">
        <v>0</v>
      </c>
      <c r="N38" s="13">
        <v>0</v>
      </c>
      <c r="O38" s="77">
        <v>0</v>
      </c>
      <c r="P38" s="81">
        <v>0</v>
      </c>
      <c r="Q38" s="13">
        <v>0</v>
      </c>
      <c r="R38" s="13">
        <v>0</v>
      </c>
      <c r="S38" s="77">
        <v>0</v>
      </c>
      <c r="T38" s="112">
        <v>0</v>
      </c>
      <c r="U38" s="20">
        <v>0</v>
      </c>
      <c r="V38" s="20">
        <v>0</v>
      </c>
      <c r="W38" s="77">
        <v>0</v>
      </c>
      <c r="X38" s="112"/>
      <c r="Y38" s="20"/>
      <c r="Z38" s="20">
        <f t="shared" si="2"/>
        <v>0</v>
      </c>
      <c r="AA38" s="77"/>
      <c r="AB38" s="81"/>
      <c r="AC38" s="13"/>
      <c r="AD38" s="13">
        <v>0</v>
      </c>
      <c r="AE38" s="77"/>
      <c r="AF38" s="86"/>
      <c r="AG38" s="13"/>
      <c r="AH38" s="14">
        <f t="shared" si="3"/>
        <v>0</v>
      </c>
      <c r="AI38" s="98"/>
      <c r="AJ38" s="86"/>
      <c r="AK38" s="13"/>
      <c r="AL38" s="14">
        <f t="shared" si="11"/>
        <v>0</v>
      </c>
      <c r="AM38" s="98"/>
      <c r="AN38" s="144"/>
      <c r="AO38" s="13"/>
      <c r="AP38" s="14">
        <f t="shared" si="4"/>
        <v>0</v>
      </c>
      <c r="AQ38" s="94"/>
      <c r="AR38" s="161">
        <v>0</v>
      </c>
      <c r="AS38" s="119">
        <v>0</v>
      </c>
      <c r="AT38" s="120">
        <f t="shared" si="5"/>
        <v>0</v>
      </c>
      <c r="AU38" s="108">
        <v>0</v>
      </c>
      <c r="AV38" s="86"/>
      <c r="AW38" s="13"/>
      <c r="AX38" s="14">
        <f t="shared" si="12"/>
        <v>0</v>
      </c>
      <c r="AY38" s="98"/>
      <c r="AZ38" s="84">
        <f t="shared" si="7"/>
        <v>0</v>
      </c>
      <c r="BA38" s="84">
        <f t="shared" si="8"/>
        <v>0</v>
      </c>
      <c r="BB38" s="84">
        <f t="shared" si="9"/>
        <v>0</v>
      </c>
      <c r="BC38" s="140">
        <f t="shared" si="10"/>
        <v>0</v>
      </c>
    </row>
    <row r="39" spans="1:55" ht="15" customHeight="1" x14ac:dyDescent="0.25">
      <c r="A39" s="228">
        <v>556</v>
      </c>
      <c r="B39" s="12" t="s">
        <v>37</v>
      </c>
      <c r="C39" s="230">
        <v>30</v>
      </c>
      <c r="D39" s="86">
        <v>483000</v>
      </c>
      <c r="E39" s="13">
        <v>0</v>
      </c>
      <c r="F39" s="14">
        <f t="shared" si="0"/>
        <v>483000</v>
      </c>
      <c r="G39" s="77">
        <v>517773</v>
      </c>
      <c r="H39" s="84">
        <v>178000</v>
      </c>
      <c r="I39" s="13">
        <v>0</v>
      </c>
      <c r="J39" s="13">
        <f t="shared" si="1"/>
        <v>178000</v>
      </c>
      <c r="K39" s="77">
        <v>313362.62</v>
      </c>
      <c r="L39" s="81">
        <v>626099</v>
      </c>
      <c r="M39" s="13">
        <v>0</v>
      </c>
      <c r="N39" s="13">
        <v>626099</v>
      </c>
      <c r="O39" s="77">
        <v>494719</v>
      </c>
      <c r="P39" s="81">
        <v>292150</v>
      </c>
      <c r="Q39" s="13">
        <v>0</v>
      </c>
      <c r="R39" s="13">
        <v>292150</v>
      </c>
      <c r="S39" s="77">
        <v>510371.05</v>
      </c>
      <c r="T39" s="112">
        <v>110000</v>
      </c>
      <c r="U39" s="20">
        <v>0</v>
      </c>
      <c r="V39" s="20">
        <v>110000</v>
      </c>
      <c r="W39" s="77">
        <v>112767</v>
      </c>
      <c r="X39" s="112">
        <v>488434</v>
      </c>
      <c r="Y39" s="20"/>
      <c r="Z39" s="20">
        <f t="shared" si="2"/>
        <v>488434</v>
      </c>
      <c r="AA39" s="77">
        <v>488434</v>
      </c>
      <c r="AB39" s="81"/>
      <c r="AC39" s="13"/>
      <c r="AD39" s="13">
        <v>0</v>
      </c>
      <c r="AE39" s="77">
        <v>57565</v>
      </c>
      <c r="AF39" s="86">
        <v>68000</v>
      </c>
      <c r="AG39" s="13">
        <v>0</v>
      </c>
      <c r="AH39" s="14">
        <f t="shared" si="3"/>
        <v>68000</v>
      </c>
      <c r="AI39" s="98">
        <v>73716.5</v>
      </c>
      <c r="AJ39" s="86"/>
      <c r="AK39" s="13"/>
      <c r="AL39" s="14">
        <f t="shared" si="11"/>
        <v>0</v>
      </c>
      <c r="AM39" s="98"/>
      <c r="AN39" s="144"/>
      <c r="AO39" s="13"/>
      <c r="AP39" s="14">
        <f t="shared" si="4"/>
        <v>0</v>
      </c>
      <c r="AQ39" s="94"/>
      <c r="AR39" s="161">
        <v>0</v>
      </c>
      <c r="AS39" s="119">
        <v>0</v>
      </c>
      <c r="AT39" s="120">
        <f t="shared" si="5"/>
        <v>0</v>
      </c>
      <c r="AU39" s="108">
        <v>0</v>
      </c>
      <c r="AV39" s="86"/>
      <c r="AW39" s="13"/>
      <c r="AX39" s="14">
        <f t="shared" si="12"/>
        <v>0</v>
      </c>
      <c r="AY39" s="98"/>
      <c r="AZ39" s="84">
        <f t="shared" si="7"/>
        <v>2245683</v>
      </c>
      <c r="BA39" s="84">
        <f t="shared" si="8"/>
        <v>0</v>
      </c>
      <c r="BB39" s="84">
        <f t="shared" si="9"/>
        <v>2245683</v>
      </c>
      <c r="BC39" s="140">
        <f t="shared" si="10"/>
        <v>2568708.17</v>
      </c>
    </row>
    <row r="40" spans="1:55" ht="15" customHeight="1" x14ac:dyDescent="0.25">
      <c r="A40" s="228">
        <v>557</v>
      </c>
      <c r="B40" s="12" t="s">
        <v>38</v>
      </c>
      <c r="C40" s="230">
        <v>31</v>
      </c>
      <c r="D40" s="86">
        <v>0</v>
      </c>
      <c r="E40" s="13">
        <v>0</v>
      </c>
      <c r="F40" s="14">
        <f t="shared" si="0"/>
        <v>0</v>
      </c>
      <c r="G40" s="77">
        <v>0</v>
      </c>
      <c r="H40" s="84">
        <v>0</v>
      </c>
      <c r="I40" s="13">
        <v>0</v>
      </c>
      <c r="J40" s="13">
        <f t="shared" si="1"/>
        <v>0</v>
      </c>
      <c r="K40" s="77">
        <v>0</v>
      </c>
      <c r="L40" s="81">
        <v>0</v>
      </c>
      <c r="M40" s="13">
        <v>0</v>
      </c>
      <c r="N40" s="13">
        <v>0</v>
      </c>
      <c r="O40" s="77">
        <v>0</v>
      </c>
      <c r="P40" s="81">
        <v>0</v>
      </c>
      <c r="Q40" s="13">
        <v>0</v>
      </c>
      <c r="R40" s="13">
        <v>0</v>
      </c>
      <c r="S40" s="77">
        <v>0</v>
      </c>
      <c r="T40" s="112">
        <v>0</v>
      </c>
      <c r="U40" s="20">
        <v>0</v>
      </c>
      <c r="V40" s="20">
        <v>0</v>
      </c>
      <c r="W40" s="77">
        <v>0</v>
      </c>
      <c r="X40" s="112"/>
      <c r="Y40" s="20"/>
      <c r="Z40" s="20">
        <f t="shared" si="2"/>
        <v>0</v>
      </c>
      <c r="AA40" s="77"/>
      <c r="AB40" s="81"/>
      <c r="AC40" s="13"/>
      <c r="AD40" s="13">
        <v>0</v>
      </c>
      <c r="AE40" s="77"/>
      <c r="AF40" s="86"/>
      <c r="AG40" s="13"/>
      <c r="AH40" s="14">
        <f t="shared" si="3"/>
        <v>0</v>
      </c>
      <c r="AI40" s="98"/>
      <c r="AJ40" s="86"/>
      <c r="AK40" s="13"/>
      <c r="AL40" s="14">
        <f t="shared" si="11"/>
        <v>0</v>
      </c>
      <c r="AM40" s="98"/>
      <c r="AN40" s="144"/>
      <c r="AO40" s="13"/>
      <c r="AP40" s="14">
        <f t="shared" si="4"/>
        <v>0</v>
      </c>
      <c r="AQ40" s="94"/>
      <c r="AR40" s="161">
        <v>0</v>
      </c>
      <c r="AS40" s="119">
        <v>0</v>
      </c>
      <c r="AT40" s="120">
        <f t="shared" si="5"/>
        <v>0</v>
      </c>
      <c r="AU40" s="108">
        <v>0</v>
      </c>
      <c r="AV40" s="86"/>
      <c r="AW40" s="13"/>
      <c r="AX40" s="14">
        <f t="shared" si="12"/>
        <v>0</v>
      </c>
      <c r="AY40" s="98"/>
      <c r="AZ40" s="84">
        <f t="shared" si="7"/>
        <v>0</v>
      </c>
      <c r="BA40" s="84">
        <f t="shared" si="8"/>
        <v>0</v>
      </c>
      <c r="BB40" s="84">
        <f t="shared" si="9"/>
        <v>0</v>
      </c>
      <c r="BC40" s="140">
        <f t="shared" si="10"/>
        <v>0</v>
      </c>
    </row>
    <row r="41" spans="1:55" ht="15" customHeight="1" x14ac:dyDescent="0.25">
      <c r="A41" s="228">
        <v>558</v>
      </c>
      <c r="B41" s="12" t="s">
        <v>39</v>
      </c>
      <c r="C41" s="230">
        <v>32</v>
      </c>
      <c r="D41" s="81">
        <v>0</v>
      </c>
      <c r="E41" s="13">
        <v>0</v>
      </c>
      <c r="F41" s="14">
        <f t="shared" si="0"/>
        <v>0</v>
      </c>
      <c r="G41" s="77">
        <v>0</v>
      </c>
      <c r="H41" s="84">
        <v>0</v>
      </c>
      <c r="I41" s="13">
        <v>0</v>
      </c>
      <c r="J41" s="13">
        <f t="shared" si="1"/>
        <v>0</v>
      </c>
      <c r="K41" s="77">
        <v>0</v>
      </c>
      <c r="L41" s="81">
        <v>0</v>
      </c>
      <c r="M41" s="13">
        <v>0</v>
      </c>
      <c r="N41" s="13">
        <v>0</v>
      </c>
      <c r="O41" s="77">
        <v>0</v>
      </c>
      <c r="P41" s="81">
        <v>0</v>
      </c>
      <c r="Q41" s="13">
        <v>0</v>
      </c>
      <c r="R41" s="13">
        <v>0</v>
      </c>
      <c r="S41" s="77">
        <v>0</v>
      </c>
      <c r="T41" s="112">
        <v>0</v>
      </c>
      <c r="U41" s="20">
        <v>0</v>
      </c>
      <c r="V41" s="20">
        <v>0</v>
      </c>
      <c r="W41" s="77">
        <v>0</v>
      </c>
      <c r="X41" s="112"/>
      <c r="Y41" s="20"/>
      <c r="Z41" s="20">
        <f t="shared" si="2"/>
        <v>0</v>
      </c>
      <c r="AA41" s="77"/>
      <c r="AB41" s="81"/>
      <c r="AC41" s="13"/>
      <c r="AD41" s="13">
        <v>0</v>
      </c>
      <c r="AE41" s="77"/>
      <c r="AF41" s="81"/>
      <c r="AG41" s="13"/>
      <c r="AH41" s="14">
        <f t="shared" si="3"/>
        <v>0</v>
      </c>
      <c r="AI41" s="98">
        <v>-10530.55</v>
      </c>
      <c r="AJ41" s="81"/>
      <c r="AK41" s="13"/>
      <c r="AL41" s="14">
        <f t="shared" si="11"/>
        <v>0</v>
      </c>
      <c r="AM41" s="98"/>
      <c r="AN41" s="129"/>
      <c r="AO41" s="13"/>
      <c r="AP41" s="14">
        <f t="shared" si="4"/>
        <v>0</v>
      </c>
      <c r="AQ41" s="94"/>
      <c r="AR41" s="161">
        <v>0</v>
      </c>
      <c r="AS41" s="119">
        <v>0</v>
      </c>
      <c r="AT41" s="120">
        <f t="shared" si="5"/>
        <v>0</v>
      </c>
      <c r="AU41" s="108">
        <v>-54.97</v>
      </c>
      <c r="AV41" s="81"/>
      <c r="AW41" s="13"/>
      <c r="AX41" s="14">
        <f t="shared" si="12"/>
        <v>0</v>
      </c>
      <c r="AY41" s="98"/>
      <c r="AZ41" s="84">
        <f t="shared" si="7"/>
        <v>0</v>
      </c>
      <c r="BA41" s="84">
        <f t="shared" si="8"/>
        <v>0</v>
      </c>
      <c r="BB41" s="84">
        <f t="shared" si="9"/>
        <v>0</v>
      </c>
      <c r="BC41" s="140">
        <f t="shared" si="10"/>
        <v>-10585.519999999999</v>
      </c>
    </row>
    <row r="42" spans="1:55" ht="15" customHeight="1" x14ac:dyDescent="0.25">
      <c r="A42" s="228">
        <v>561</v>
      </c>
      <c r="B42" s="12" t="s">
        <v>40</v>
      </c>
      <c r="C42" s="230">
        <v>33</v>
      </c>
      <c r="D42" s="81">
        <v>0</v>
      </c>
      <c r="E42" s="13">
        <v>0</v>
      </c>
      <c r="F42" s="14">
        <f t="shared" si="0"/>
        <v>0</v>
      </c>
      <c r="G42" s="77">
        <v>0</v>
      </c>
      <c r="H42" s="84">
        <v>0</v>
      </c>
      <c r="I42" s="13">
        <v>0</v>
      </c>
      <c r="J42" s="13">
        <f t="shared" si="1"/>
        <v>0</v>
      </c>
      <c r="K42" s="77">
        <v>0</v>
      </c>
      <c r="L42" s="81">
        <v>0</v>
      </c>
      <c r="M42" s="13">
        <v>0</v>
      </c>
      <c r="N42" s="13">
        <v>0</v>
      </c>
      <c r="O42" s="77">
        <v>0</v>
      </c>
      <c r="P42" s="81">
        <v>0</v>
      </c>
      <c r="Q42" s="13">
        <v>0</v>
      </c>
      <c r="R42" s="13">
        <v>0</v>
      </c>
      <c r="S42" s="77">
        <v>0</v>
      </c>
      <c r="T42" s="112">
        <v>0</v>
      </c>
      <c r="U42" s="20">
        <v>0</v>
      </c>
      <c r="V42" s="20">
        <v>0</v>
      </c>
      <c r="W42" s="77">
        <v>0</v>
      </c>
      <c r="X42" s="112"/>
      <c r="Y42" s="20"/>
      <c r="Z42" s="20">
        <f t="shared" si="2"/>
        <v>0</v>
      </c>
      <c r="AA42" s="77"/>
      <c r="AB42" s="81">
        <v>3100</v>
      </c>
      <c r="AC42" s="13"/>
      <c r="AD42" s="13">
        <v>3100</v>
      </c>
      <c r="AE42" s="77">
        <v>18774</v>
      </c>
      <c r="AF42" s="81"/>
      <c r="AG42" s="13"/>
      <c r="AH42" s="14">
        <f t="shared" si="3"/>
        <v>0</v>
      </c>
      <c r="AI42" s="98">
        <v>0</v>
      </c>
      <c r="AJ42" s="81"/>
      <c r="AK42" s="13"/>
      <c r="AL42" s="14">
        <f t="shared" si="11"/>
        <v>0</v>
      </c>
      <c r="AM42" s="98"/>
      <c r="AN42" s="129"/>
      <c r="AO42" s="13"/>
      <c r="AP42" s="14">
        <f t="shared" si="4"/>
        <v>0</v>
      </c>
      <c r="AQ42" s="94"/>
      <c r="AR42" s="161">
        <v>0</v>
      </c>
      <c r="AS42" s="119">
        <v>0</v>
      </c>
      <c r="AT42" s="120">
        <f t="shared" si="5"/>
        <v>0</v>
      </c>
      <c r="AU42" s="108">
        <v>0</v>
      </c>
      <c r="AV42" s="81"/>
      <c r="AW42" s="13"/>
      <c r="AX42" s="14">
        <f t="shared" si="12"/>
        <v>0</v>
      </c>
      <c r="AY42" s="98"/>
      <c r="AZ42" s="84">
        <f t="shared" si="7"/>
        <v>3100</v>
      </c>
      <c r="BA42" s="84">
        <f t="shared" si="8"/>
        <v>0</v>
      </c>
      <c r="BB42" s="84">
        <f t="shared" si="9"/>
        <v>3100</v>
      </c>
      <c r="BC42" s="140">
        <f t="shared" si="10"/>
        <v>18774</v>
      </c>
    </row>
    <row r="43" spans="1:55" ht="15" customHeight="1" x14ac:dyDescent="0.25">
      <c r="A43" s="228">
        <v>562</v>
      </c>
      <c r="B43" s="12" t="s">
        <v>41</v>
      </c>
      <c r="C43" s="230">
        <v>34</v>
      </c>
      <c r="D43" s="81">
        <v>160000</v>
      </c>
      <c r="E43" s="13">
        <v>0</v>
      </c>
      <c r="F43" s="14">
        <f t="shared" si="0"/>
        <v>160000</v>
      </c>
      <c r="G43" s="77">
        <v>165682</v>
      </c>
      <c r="H43" s="84">
        <v>0</v>
      </c>
      <c r="I43" s="13">
        <v>0</v>
      </c>
      <c r="J43" s="13">
        <f t="shared" si="1"/>
        <v>0</v>
      </c>
      <c r="K43" s="77">
        <v>0</v>
      </c>
      <c r="L43" s="81">
        <v>5494</v>
      </c>
      <c r="M43" s="13">
        <v>0</v>
      </c>
      <c r="N43" s="13">
        <v>5494</v>
      </c>
      <c r="O43" s="77">
        <v>32892</v>
      </c>
      <c r="P43" s="81">
        <v>0</v>
      </c>
      <c r="Q43" s="13">
        <v>0</v>
      </c>
      <c r="R43" s="13">
        <v>0</v>
      </c>
      <c r="S43" s="77">
        <v>0</v>
      </c>
      <c r="T43" s="112">
        <v>0</v>
      </c>
      <c r="U43" s="20">
        <v>0</v>
      </c>
      <c r="V43" s="20">
        <v>0</v>
      </c>
      <c r="W43" s="77">
        <v>3313.84</v>
      </c>
      <c r="X43" s="112"/>
      <c r="Y43" s="20"/>
      <c r="Z43" s="20">
        <f t="shared" si="2"/>
        <v>0</v>
      </c>
      <c r="AA43" s="77"/>
      <c r="AB43" s="81"/>
      <c r="AC43" s="13"/>
      <c r="AD43" s="13">
        <v>0</v>
      </c>
      <c r="AE43" s="77">
        <v>0</v>
      </c>
      <c r="AF43" s="81">
        <v>286001</v>
      </c>
      <c r="AG43" s="13">
        <v>0</v>
      </c>
      <c r="AH43" s="14">
        <f t="shared" si="3"/>
        <v>286001</v>
      </c>
      <c r="AI43" s="98">
        <v>169593.06</v>
      </c>
      <c r="AJ43" s="81">
        <v>0</v>
      </c>
      <c r="AK43" s="13">
        <v>0</v>
      </c>
      <c r="AL43" s="14">
        <f t="shared" si="11"/>
        <v>0</v>
      </c>
      <c r="AM43" s="98"/>
      <c r="AN43" s="129"/>
      <c r="AO43" s="13"/>
      <c r="AP43" s="14">
        <f t="shared" si="4"/>
        <v>0</v>
      </c>
      <c r="AQ43" s="94"/>
      <c r="AR43" s="161">
        <v>0</v>
      </c>
      <c r="AS43" s="119">
        <v>0</v>
      </c>
      <c r="AT43" s="120">
        <f t="shared" si="5"/>
        <v>0</v>
      </c>
      <c r="AU43" s="108">
        <v>0</v>
      </c>
      <c r="AV43" s="81"/>
      <c r="AW43" s="13"/>
      <c r="AX43" s="14">
        <f t="shared" si="12"/>
        <v>0</v>
      </c>
      <c r="AY43" s="98"/>
      <c r="AZ43" s="84">
        <f t="shared" si="7"/>
        <v>451495</v>
      </c>
      <c r="BA43" s="84">
        <f t="shared" si="8"/>
        <v>0</v>
      </c>
      <c r="BB43" s="84">
        <f t="shared" si="9"/>
        <v>451495</v>
      </c>
      <c r="BC43" s="140">
        <f t="shared" si="10"/>
        <v>371480.9</v>
      </c>
    </row>
    <row r="44" spans="1:55" ht="15" customHeight="1" x14ac:dyDescent="0.25">
      <c r="A44" s="228">
        <v>563</v>
      </c>
      <c r="B44" s="12" t="s">
        <v>42</v>
      </c>
      <c r="C44" s="230">
        <v>35</v>
      </c>
      <c r="D44" s="81">
        <v>0</v>
      </c>
      <c r="E44" s="13">
        <v>0</v>
      </c>
      <c r="F44" s="14">
        <f t="shared" si="0"/>
        <v>0</v>
      </c>
      <c r="G44" s="77">
        <v>0</v>
      </c>
      <c r="H44" s="84">
        <v>320000</v>
      </c>
      <c r="I44" s="13">
        <v>0</v>
      </c>
      <c r="J44" s="13">
        <f t="shared" si="1"/>
        <v>320000</v>
      </c>
      <c r="K44" s="77">
        <v>493935.31</v>
      </c>
      <c r="L44" s="81">
        <v>0</v>
      </c>
      <c r="M44" s="13">
        <v>0</v>
      </c>
      <c r="N44" s="13">
        <v>0</v>
      </c>
      <c r="O44" s="77">
        <v>0</v>
      </c>
      <c r="P44" s="81">
        <v>17720</v>
      </c>
      <c r="Q44" s="13">
        <v>0</v>
      </c>
      <c r="R44" s="13">
        <v>17720</v>
      </c>
      <c r="S44" s="77">
        <v>17714.77</v>
      </c>
      <c r="T44" s="112">
        <v>0</v>
      </c>
      <c r="U44" s="20">
        <v>0</v>
      </c>
      <c r="V44" s="20">
        <v>0</v>
      </c>
      <c r="W44" s="77">
        <v>0</v>
      </c>
      <c r="X44" s="112">
        <v>15400</v>
      </c>
      <c r="Y44" s="20"/>
      <c r="Z44" s="20">
        <f t="shared" si="2"/>
        <v>15400</v>
      </c>
      <c r="AA44" s="77">
        <v>26139.33</v>
      </c>
      <c r="AB44" s="81"/>
      <c r="AC44" s="13"/>
      <c r="AD44" s="13">
        <v>0</v>
      </c>
      <c r="AE44" s="77">
        <v>0</v>
      </c>
      <c r="AF44" s="81"/>
      <c r="AG44" s="13"/>
      <c r="AH44" s="14">
        <f t="shared" si="3"/>
        <v>0</v>
      </c>
      <c r="AI44" s="118"/>
      <c r="AJ44" s="81"/>
      <c r="AK44" s="13"/>
      <c r="AL44" s="14"/>
      <c r="AM44" s="98"/>
      <c r="AN44" s="129"/>
      <c r="AO44" s="13"/>
      <c r="AP44" s="14"/>
      <c r="AQ44" s="94"/>
      <c r="AR44" s="161">
        <v>0</v>
      </c>
      <c r="AS44" s="119">
        <v>0</v>
      </c>
      <c r="AT44" s="120">
        <f t="shared" si="5"/>
        <v>0</v>
      </c>
      <c r="AU44" s="108">
        <v>0</v>
      </c>
      <c r="AV44" s="81"/>
      <c r="AW44" s="13"/>
      <c r="AX44" s="14">
        <f t="shared" si="12"/>
        <v>0</v>
      </c>
      <c r="AY44" s="98"/>
      <c r="AZ44" s="84">
        <f t="shared" si="7"/>
        <v>353120</v>
      </c>
      <c r="BA44" s="84">
        <f t="shared" si="8"/>
        <v>0</v>
      </c>
      <c r="BB44" s="84">
        <f t="shared" si="9"/>
        <v>353120</v>
      </c>
      <c r="BC44" s="140">
        <f t="shared" si="10"/>
        <v>537789.41</v>
      </c>
    </row>
    <row r="45" spans="1:55" ht="15" customHeight="1" x14ac:dyDescent="0.25">
      <c r="A45" s="228">
        <v>565</v>
      </c>
      <c r="B45" s="12" t="s">
        <v>43</v>
      </c>
      <c r="C45" s="230">
        <v>36</v>
      </c>
      <c r="D45" s="81">
        <v>0</v>
      </c>
      <c r="E45" s="13">
        <v>0</v>
      </c>
      <c r="F45" s="14">
        <f t="shared" si="0"/>
        <v>0</v>
      </c>
      <c r="G45" s="77">
        <v>0</v>
      </c>
      <c r="H45" s="84">
        <v>0</v>
      </c>
      <c r="I45" s="13">
        <v>0</v>
      </c>
      <c r="J45" s="13">
        <f t="shared" si="1"/>
        <v>0</v>
      </c>
      <c r="K45" s="77">
        <v>0</v>
      </c>
      <c r="L45" s="81">
        <v>0</v>
      </c>
      <c r="M45" s="13">
        <v>0</v>
      </c>
      <c r="N45" s="13">
        <v>0</v>
      </c>
      <c r="O45" s="77">
        <v>0</v>
      </c>
      <c r="P45" s="81"/>
      <c r="Q45" s="13"/>
      <c r="R45" s="13"/>
      <c r="S45" s="77"/>
      <c r="T45" s="112">
        <v>0</v>
      </c>
      <c r="U45" s="20">
        <v>0</v>
      </c>
      <c r="V45" s="20">
        <v>0</v>
      </c>
      <c r="W45" s="77">
        <v>0</v>
      </c>
      <c r="X45" s="112"/>
      <c r="Y45" s="20"/>
      <c r="Z45" s="20">
        <f t="shared" si="2"/>
        <v>0</v>
      </c>
      <c r="AA45" s="117"/>
      <c r="AB45" s="81"/>
      <c r="AC45" s="13"/>
      <c r="AD45" s="13">
        <v>0</v>
      </c>
      <c r="AE45" s="77"/>
      <c r="AF45" s="81"/>
      <c r="AG45" s="13"/>
      <c r="AH45" s="14">
        <f t="shared" si="3"/>
        <v>0</v>
      </c>
      <c r="AI45" s="118"/>
      <c r="AJ45" s="81"/>
      <c r="AK45" s="13"/>
      <c r="AL45" s="14">
        <f>SUM(AJ45:AK45)</f>
        <v>0</v>
      </c>
      <c r="AM45" s="98"/>
      <c r="AN45" s="129"/>
      <c r="AO45" s="13"/>
      <c r="AP45" s="14"/>
      <c r="AQ45" s="94"/>
      <c r="AR45" s="161">
        <v>0</v>
      </c>
      <c r="AS45" s="119">
        <v>0</v>
      </c>
      <c r="AT45" s="120">
        <f t="shared" si="5"/>
        <v>0</v>
      </c>
      <c r="AU45" s="108">
        <v>0</v>
      </c>
      <c r="AV45" s="81"/>
      <c r="AW45" s="13"/>
      <c r="AX45" s="14">
        <f t="shared" si="12"/>
        <v>0</v>
      </c>
      <c r="AY45" s="98"/>
      <c r="AZ45" s="84">
        <f t="shared" si="7"/>
        <v>0</v>
      </c>
      <c r="BA45" s="84">
        <f t="shared" si="8"/>
        <v>0</v>
      </c>
      <c r="BB45" s="84">
        <f t="shared" si="9"/>
        <v>0</v>
      </c>
      <c r="BC45" s="140">
        <f t="shared" si="10"/>
        <v>0</v>
      </c>
    </row>
    <row r="46" spans="1:55" ht="15" customHeight="1" thickBot="1" x14ac:dyDescent="0.3">
      <c r="A46" s="228">
        <v>567</v>
      </c>
      <c r="B46" s="12" t="s">
        <v>44</v>
      </c>
      <c r="C46" s="230">
        <v>37</v>
      </c>
      <c r="D46" s="81">
        <v>0</v>
      </c>
      <c r="E46" s="13">
        <v>0</v>
      </c>
      <c r="F46" s="14">
        <f t="shared" si="0"/>
        <v>0</v>
      </c>
      <c r="G46" s="77">
        <v>0</v>
      </c>
      <c r="H46" s="84">
        <v>0</v>
      </c>
      <c r="I46" s="13">
        <v>0</v>
      </c>
      <c r="J46" s="13">
        <f t="shared" si="1"/>
        <v>0</v>
      </c>
      <c r="K46" s="77">
        <v>0</v>
      </c>
      <c r="L46" s="81">
        <v>0</v>
      </c>
      <c r="M46" s="13">
        <v>0</v>
      </c>
      <c r="N46" s="13">
        <v>0</v>
      </c>
      <c r="O46" s="77">
        <v>0</v>
      </c>
      <c r="P46" s="81"/>
      <c r="Q46" s="13"/>
      <c r="R46" s="13"/>
      <c r="S46" s="77"/>
      <c r="T46" s="112">
        <v>0</v>
      </c>
      <c r="U46" s="20">
        <v>0</v>
      </c>
      <c r="V46" s="20">
        <v>0</v>
      </c>
      <c r="W46" s="77">
        <v>0</v>
      </c>
      <c r="X46" s="112"/>
      <c r="Y46" s="20"/>
      <c r="Z46" s="20">
        <f t="shared" si="2"/>
        <v>0</v>
      </c>
      <c r="AA46" s="117"/>
      <c r="AB46" s="81"/>
      <c r="AC46" s="13"/>
      <c r="AD46" s="13">
        <f>SUM(AB46:AC46)</f>
        <v>0</v>
      </c>
      <c r="AE46" s="77"/>
      <c r="AF46" s="81"/>
      <c r="AG46" s="13"/>
      <c r="AH46" s="14">
        <f t="shared" si="3"/>
        <v>0</v>
      </c>
      <c r="AI46" s="118"/>
      <c r="AJ46" s="81"/>
      <c r="AK46" s="13"/>
      <c r="AL46" s="14">
        <f>SUM(AJ46:AK46)</f>
        <v>0</v>
      </c>
      <c r="AM46" s="98"/>
      <c r="AN46" s="129"/>
      <c r="AO46" s="13"/>
      <c r="AP46" s="14"/>
      <c r="AQ46" s="94"/>
      <c r="AR46" s="163">
        <v>0</v>
      </c>
      <c r="AS46" s="122">
        <v>0</v>
      </c>
      <c r="AT46" s="120">
        <f t="shared" si="5"/>
        <v>0</v>
      </c>
      <c r="AU46" s="108">
        <v>0</v>
      </c>
      <c r="AV46" s="81"/>
      <c r="AW46" s="13"/>
      <c r="AX46" s="14">
        <f t="shared" si="12"/>
        <v>0</v>
      </c>
      <c r="AY46" s="98"/>
      <c r="AZ46" s="84">
        <f t="shared" si="7"/>
        <v>0</v>
      </c>
      <c r="BA46" s="84">
        <f t="shared" si="8"/>
        <v>0</v>
      </c>
      <c r="BB46" s="84">
        <f t="shared" si="9"/>
        <v>0</v>
      </c>
      <c r="BC46" s="140">
        <f t="shared" si="10"/>
        <v>0</v>
      </c>
    </row>
    <row r="47" spans="1:55" ht="15" hidden="1" customHeight="1" x14ac:dyDescent="0.25">
      <c r="A47" s="228">
        <v>563</v>
      </c>
      <c r="B47" s="12" t="s">
        <v>42</v>
      </c>
      <c r="C47" s="230">
        <v>36</v>
      </c>
      <c r="D47" s="112">
        <v>0</v>
      </c>
      <c r="E47" s="20">
        <v>0</v>
      </c>
      <c r="F47" s="14">
        <f t="shared" si="0"/>
        <v>0</v>
      </c>
      <c r="G47" s="78">
        <v>0</v>
      </c>
      <c r="H47" s="84">
        <v>7671691</v>
      </c>
      <c r="I47" s="66">
        <v>305727</v>
      </c>
      <c r="J47" s="66">
        <v>7977418</v>
      </c>
      <c r="K47" s="88">
        <v>7127857.9500000011</v>
      </c>
      <c r="L47" s="81">
        <v>16059297</v>
      </c>
      <c r="M47" s="13">
        <v>673010</v>
      </c>
      <c r="N47" s="13">
        <v>16732307</v>
      </c>
      <c r="O47" s="77">
        <v>15095078</v>
      </c>
      <c r="P47" s="92">
        <v>17155189.850000001</v>
      </c>
      <c r="Q47" s="66">
        <v>359814</v>
      </c>
      <c r="R47" s="66">
        <v>17515003.850000001</v>
      </c>
      <c r="S47" s="88">
        <v>16917882</v>
      </c>
      <c r="T47" s="102">
        <f t="shared" ref="T47:AA47" si="13">SUM(T10:T46)</f>
        <v>5725629.7300000004</v>
      </c>
      <c r="U47" s="21">
        <f t="shared" si="13"/>
        <v>194281</v>
      </c>
      <c r="V47" s="21">
        <f t="shared" si="13"/>
        <v>5919910.7300000004</v>
      </c>
      <c r="W47" s="127">
        <f t="shared" si="13"/>
        <v>5075844.1000000006</v>
      </c>
      <c r="X47" s="102">
        <f t="shared" si="13"/>
        <v>15110084.17</v>
      </c>
      <c r="Y47" s="21">
        <f t="shared" si="13"/>
        <v>403271</v>
      </c>
      <c r="Z47" s="20">
        <f t="shared" si="2"/>
        <v>15513355.17</v>
      </c>
      <c r="AA47" s="115">
        <f t="shared" si="13"/>
        <v>16553810.23</v>
      </c>
      <c r="AB47" s="187"/>
      <c r="AC47" s="60"/>
      <c r="AD47" s="60">
        <f>SUM(AB47:AC47)</f>
        <v>0</v>
      </c>
      <c r="AE47" s="188"/>
      <c r="AF47" s="101"/>
      <c r="AG47" s="95"/>
      <c r="AH47" s="14"/>
      <c r="AI47" s="78"/>
      <c r="AJ47" s="101"/>
      <c r="AK47" s="95"/>
      <c r="AL47" s="14">
        <f>SUM(AJ47:AK47)</f>
        <v>0</v>
      </c>
      <c r="AM47" s="78"/>
      <c r="AN47" s="147"/>
      <c r="AO47" s="95"/>
      <c r="AP47" s="14"/>
      <c r="AQ47" s="71"/>
      <c r="AR47" s="164">
        <v>6768747</v>
      </c>
      <c r="AS47" s="123">
        <v>1004170</v>
      </c>
      <c r="AT47" s="124">
        <v>7772917</v>
      </c>
      <c r="AU47" s="109">
        <f>SUM(AU10:AU46)</f>
        <v>6369676.6200000001</v>
      </c>
      <c r="AV47" s="101"/>
      <c r="AW47" s="95">
        <f>SUM(AW10:AW46)</f>
        <v>527247</v>
      </c>
      <c r="AX47" s="14">
        <f t="shared" si="12"/>
        <v>527247</v>
      </c>
      <c r="AY47" s="78"/>
      <c r="AZ47" s="84">
        <f t="shared" si="7"/>
        <v>68490638.75</v>
      </c>
      <c r="BA47" s="84">
        <f t="shared" si="8"/>
        <v>3467520</v>
      </c>
      <c r="BB47" s="68">
        <f>SUM(BB10:BB46)</f>
        <v>112077368.45999999</v>
      </c>
      <c r="BC47" s="141">
        <f>G47+K47+O47+S47+W47+AA47+AE47+AI47+AM47+AQ47</f>
        <v>60770472.280000001</v>
      </c>
    </row>
    <row r="48" spans="1:55" ht="15" hidden="1" customHeight="1" x14ac:dyDescent="0.25">
      <c r="A48" s="232">
        <v>567</v>
      </c>
      <c r="B48" s="198" t="s">
        <v>44</v>
      </c>
      <c r="C48" s="233">
        <v>37</v>
      </c>
      <c r="D48" s="169">
        <v>0</v>
      </c>
      <c r="E48" s="170">
        <v>0</v>
      </c>
      <c r="F48" s="171">
        <f t="shared" si="0"/>
        <v>0</v>
      </c>
      <c r="G48" s="172">
        <v>0</v>
      </c>
      <c r="H48" s="180">
        <f>SUM(H10:H46)</f>
        <v>7117260</v>
      </c>
      <c r="I48" s="176"/>
      <c r="J48" s="176"/>
      <c r="K48" s="181"/>
      <c r="L48" s="182"/>
      <c r="M48" s="183"/>
      <c r="N48" s="183"/>
      <c r="O48" s="184"/>
      <c r="P48" s="186"/>
      <c r="Q48" s="176"/>
      <c r="R48" s="176"/>
      <c r="S48" s="181"/>
      <c r="T48" s="187"/>
      <c r="U48" s="60"/>
      <c r="V48" s="60"/>
      <c r="W48" s="188"/>
      <c r="X48" s="186"/>
      <c r="Y48" s="176"/>
      <c r="Z48" s="170">
        <f t="shared" si="2"/>
        <v>0</v>
      </c>
      <c r="AA48" s="189"/>
      <c r="AB48" s="187"/>
      <c r="AC48" s="60"/>
      <c r="AD48" s="60">
        <f>SUM(AB48:AC48)</f>
        <v>0</v>
      </c>
      <c r="AE48" s="188"/>
      <c r="AF48" s="101"/>
      <c r="AG48" s="95"/>
      <c r="AH48" s="14"/>
      <c r="AI48" s="78"/>
      <c r="AJ48" s="191"/>
      <c r="AK48" s="192"/>
      <c r="AL48" s="171">
        <f>SUM(AJ48:AK48)</f>
        <v>0</v>
      </c>
      <c r="AM48" s="172"/>
      <c r="AN48" s="193"/>
      <c r="AO48" s="192"/>
      <c r="AP48" s="171"/>
      <c r="AQ48" s="194"/>
      <c r="AR48" s="191"/>
      <c r="AS48" s="192"/>
      <c r="AT48" s="171"/>
      <c r="AU48" s="172"/>
      <c r="AV48" s="191"/>
      <c r="AW48" s="192"/>
      <c r="AX48" s="171">
        <f t="shared" si="12"/>
        <v>0</v>
      </c>
      <c r="AY48" s="172"/>
      <c r="AZ48" s="180">
        <f t="shared" si="7"/>
        <v>7117260</v>
      </c>
      <c r="BA48" s="180">
        <f t="shared" si="8"/>
        <v>0</v>
      </c>
      <c r="BB48" s="176"/>
      <c r="BC48" s="195">
        <f>G48+K48+O48+S48+W48+AA48+AE48+AI48+AM48+AQ48</f>
        <v>0</v>
      </c>
    </row>
    <row r="49" spans="1:55" ht="22.15" customHeight="1" thickBot="1" x14ac:dyDescent="0.25">
      <c r="A49" s="243" t="s">
        <v>45</v>
      </c>
      <c r="B49" s="244"/>
      <c r="C49" s="227">
        <v>38</v>
      </c>
      <c r="D49" s="173">
        <f>SUM(D10:D48)</f>
        <v>13878309</v>
      </c>
      <c r="E49" s="174">
        <f>SUM(E10:E46)</f>
        <v>960542</v>
      </c>
      <c r="F49" s="174">
        <f>SUM(F10:F46)</f>
        <v>14838851</v>
      </c>
      <c r="G49" s="175">
        <f>SUM(G10:G46)</f>
        <v>15428598</v>
      </c>
      <c r="H49" s="177">
        <f>SUM(H10:H46)</f>
        <v>7117260</v>
      </c>
      <c r="I49" s="178">
        <f t="shared" ref="I49:AY49" si="14">SUM(I10:I46)</f>
        <v>223800</v>
      </c>
      <c r="J49" s="178">
        <f t="shared" si="14"/>
        <v>7341060</v>
      </c>
      <c r="K49" s="179">
        <f t="shared" si="14"/>
        <v>7981164.9499999993</v>
      </c>
      <c r="L49" s="177">
        <f t="shared" si="14"/>
        <v>19443363</v>
      </c>
      <c r="M49" s="178">
        <f t="shared" si="14"/>
        <v>673010</v>
      </c>
      <c r="N49" s="178">
        <f t="shared" si="14"/>
        <v>20116373</v>
      </c>
      <c r="O49" s="179">
        <f t="shared" si="14"/>
        <v>15332229</v>
      </c>
      <c r="P49" s="177">
        <f t="shared" si="14"/>
        <v>17710104</v>
      </c>
      <c r="Q49" s="178">
        <f t="shared" si="14"/>
        <v>317013</v>
      </c>
      <c r="R49" s="178">
        <f t="shared" si="14"/>
        <v>18027117</v>
      </c>
      <c r="S49" s="179">
        <f t="shared" si="14"/>
        <v>17481731.900000002</v>
      </c>
      <c r="T49" s="177">
        <f t="shared" si="14"/>
        <v>5725629.7300000004</v>
      </c>
      <c r="U49" s="178">
        <f t="shared" si="14"/>
        <v>194281</v>
      </c>
      <c r="V49" s="178">
        <f t="shared" si="14"/>
        <v>5919910.7300000004</v>
      </c>
      <c r="W49" s="179">
        <f t="shared" si="14"/>
        <v>5075844.1000000006</v>
      </c>
      <c r="X49" s="177">
        <f t="shared" si="14"/>
        <v>15110084.17</v>
      </c>
      <c r="Y49" s="178">
        <f t="shared" si="14"/>
        <v>403271</v>
      </c>
      <c r="Z49" s="178">
        <f t="shared" si="14"/>
        <v>15513355.17</v>
      </c>
      <c r="AA49" s="179">
        <f t="shared" si="14"/>
        <v>16553810.23</v>
      </c>
      <c r="AB49" s="177">
        <f t="shared" si="14"/>
        <v>4946705</v>
      </c>
      <c r="AC49" s="178">
        <f t="shared" si="14"/>
        <v>8484</v>
      </c>
      <c r="AD49" s="178">
        <f t="shared" si="14"/>
        <v>4955189</v>
      </c>
      <c r="AE49" s="190">
        <f t="shared" si="14"/>
        <v>4701275</v>
      </c>
      <c r="AF49" s="150">
        <f t="shared" si="14"/>
        <v>16396571</v>
      </c>
      <c r="AG49" s="151">
        <f t="shared" si="14"/>
        <v>1718245</v>
      </c>
      <c r="AH49" s="151">
        <f t="shared" si="14"/>
        <v>18114816</v>
      </c>
      <c r="AI49" s="152">
        <f t="shared" si="14"/>
        <v>16697442.130000001</v>
      </c>
      <c r="AJ49" s="177">
        <f t="shared" si="14"/>
        <v>59200</v>
      </c>
      <c r="AK49" s="178">
        <f t="shared" si="14"/>
        <v>0</v>
      </c>
      <c r="AL49" s="178">
        <f t="shared" si="14"/>
        <v>59200</v>
      </c>
      <c r="AM49" s="179">
        <f t="shared" si="14"/>
        <v>81744.020000000019</v>
      </c>
      <c r="AN49" s="177">
        <f t="shared" si="14"/>
        <v>182135</v>
      </c>
      <c r="AO49" s="178">
        <f t="shared" si="14"/>
        <v>36700</v>
      </c>
      <c r="AP49" s="178">
        <f t="shared" si="14"/>
        <v>218835</v>
      </c>
      <c r="AQ49" s="179">
        <f t="shared" si="14"/>
        <v>244805.77999999997</v>
      </c>
      <c r="AR49" s="177">
        <f t="shared" si="14"/>
        <v>5860665</v>
      </c>
      <c r="AS49" s="178">
        <f t="shared" si="14"/>
        <v>569856</v>
      </c>
      <c r="AT49" s="178">
        <f t="shared" si="14"/>
        <v>6430521</v>
      </c>
      <c r="AU49" s="179">
        <f t="shared" si="14"/>
        <v>6369676.6200000001</v>
      </c>
      <c r="AV49" s="177">
        <f t="shared" si="14"/>
        <v>14893.56</v>
      </c>
      <c r="AW49" s="178">
        <f t="shared" si="14"/>
        <v>527247</v>
      </c>
      <c r="AX49" s="178">
        <f t="shared" si="14"/>
        <v>542140.56000000006</v>
      </c>
      <c r="AY49" s="179">
        <f t="shared" si="14"/>
        <v>665328.1100000001</v>
      </c>
      <c r="AZ49" s="196">
        <f t="shared" si="7"/>
        <v>106444919.46000001</v>
      </c>
      <c r="BA49" s="196">
        <f>E49+I49+M49+Q49+U49+Y49+AC49+AG49+AK49+AO49+AS49+AW49</f>
        <v>5632449</v>
      </c>
      <c r="BB49" s="196">
        <f>F49+J49+N49+R49+V49+Z49+AD49+AH49+AL49+AP49+AT49+AX49</f>
        <v>112077368.46000001</v>
      </c>
      <c r="BC49" s="197">
        <f>G49+K49+O49+S49+W49+AA49+AE49+AI49+AM49+AQ49+AU49+AY49</f>
        <v>106613649.84</v>
      </c>
    </row>
    <row r="50" spans="1:55" s="15" customFormat="1" ht="15" hidden="1" customHeight="1" x14ac:dyDescent="0.25">
      <c r="A50" s="242" t="s">
        <v>46</v>
      </c>
      <c r="B50" s="242"/>
      <c r="C50" s="130">
        <v>994</v>
      </c>
      <c r="D50" s="105">
        <f>SUM(D10:D49)</f>
        <v>27756618</v>
      </c>
      <c r="E50" s="105">
        <f>SUM(E10:E49)</f>
        <v>1921084</v>
      </c>
      <c r="F50" s="105">
        <f>SUM(F10:F49)</f>
        <v>29677702</v>
      </c>
      <c r="G50" s="167">
        <f>SUM(G10:G49)</f>
        <v>30857196</v>
      </c>
      <c r="H50" s="22"/>
    </row>
    <row r="51" spans="1:55" s="27" customFormat="1" ht="13.9" customHeight="1" x14ac:dyDescent="0.2">
      <c r="A51" s="23"/>
      <c r="B51" s="24"/>
      <c r="C51" s="23"/>
      <c r="D51" s="25"/>
      <c r="E51" s="25"/>
      <c r="F51" s="26"/>
      <c r="H51" s="28"/>
      <c r="V51" s="128"/>
      <c r="AF51" s="128"/>
      <c r="AG51" s="128"/>
      <c r="AH51" s="128"/>
      <c r="AI51" s="28"/>
      <c r="AZ51" s="28">
        <f>SUM(AZ10:AZ46)</f>
        <v>106444919.45999999</v>
      </c>
      <c r="BA51" s="28">
        <f>SUM(BA10:BA46)</f>
        <v>5632449</v>
      </c>
      <c r="BB51" s="28">
        <f>SUM(BB10:BB46)</f>
        <v>112077368.45999999</v>
      </c>
      <c r="BC51" s="28">
        <f>SUM(BC10:BC46)</f>
        <v>106613649.84000003</v>
      </c>
    </row>
    <row r="52" spans="1:55" s="27" customFormat="1" ht="13.9" customHeight="1" x14ac:dyDescent="0.2">
      <c r="A52" s="23"/>
      <c r="B52" s="24"/>
      <c r="C52" s="23"/>
      <c r="D52" s="29"/>
      <c r="E52" s="29"/>
      <c r="F52" s="30"/>
      <c r="H52" s="28"/>
      <c r="AF52" s="128"/>
      <c r="AG52" s="128"/>
      <c r="AH52" s="128"/>
      <c r="AI52" s="28"/>
    </row>
    <row r="53" spans="1:55" s="18" customFormat="1" ht="13.9" customHeight="1" thickBot="1" x14ac:dyDescent="0.25">
      <c r="A53" s="31"/>
      <c r="H53" s="32"/>
    </row>
    <row r="54" spans="1:55" ht="16.5" customHeight="1" x14ac:dyDescent="0.25">
      <c r="A54" s="235"/>
      <c r="B54" s="236"/>
      <c r="C54" s="237"/>
      <c r="D54" s="245" t="s">
        <v>84</v>
      </c>
      <c r="E54" s="245"/>
      <c r="F54" s="246"/>
      <c r="G54" s="69" t="s">
        <v>101</v>
      </c>
      <c r="H54" s="267" t="s">
        <v>85</v>
      </c>
      <c r="I54" s="268"/>
      <c r="J54" s="268"/>
      <c r="K54" s="79">
        <v>2020</v>
      </c>
      <c r="L54" s="278" t="s">
        <v>86</v>
      </c>
      <c r="M54" s="268"/>
      <c r="N54" s="268"/>
      <c r="O54" s="88">
        <v>2020</v>
      </c>
      <c r="P54" s="278" t="s">
        <v>87</v>
      </c>
      <c r="Q54" s="268"/>
      <c r="R54" s="268"/>
      <c r="S54" s="88">
        <v>2020</v>
      </c>
      <c r="T54" s="278" t="s">
        <v>89</v>
      </c>
      <c r="U54" s="268"/>
      <c r="V54" s="268"/>
      <c r="W54" s="80">
        <v>2020</v>
      </c>
      <c r="X54" s="284" t="s">
        <v>90</v>
      </c>
      <c r="Y54" s="285"/>
      <c r="Z54" s="286"/>
      <c r="AA54" s="88">
        <v>2020</v>
      </c>
      <c r="AB54" s="286" t="s">
        <v>91</v>
      </c>
      <c r="AC54" s="268"/>
      <c r="AD54" s="268"/>
      <c r="AE54" s="80">
        <v>2020</v>
      </c>
      <c r="AF54" s="273" t="s">
        <v>96</v>
      </c>
      <c r="AG54" s="274"/>
      <c r="AH54" s="274"/>
      <c r="AI54" s="142">
        <v>2020</v>
      </c>
      <c r="AJ54" s="273" t="s">
        <v>97</v>
      </c>
      <c r="AK54" s="274"/>
      <c r="AL54" s="274"/>
      <c r="AM54" s="142">
        <v>2020</v>
      </c>
      <c r="AN54" s="286" t="s">
        <v>94</v>
      </c>
      <c r="AO54" s="268"/>
      <c r="AP54" s="268"/>
      <c r="AQ54" s="80">
        <v>2020</v>
      </c>
      <c r="AR54" s="273" t="s">
        <v>99</v>
      </c>
      <c r="AS54" s="274"/>
      <c r="AT54" s="274"/>
      <c r="AU54" s="142">
        <v>2020</v>
      </c>
      <c r="AV54" s="286" t="s">
        <v>98</v>
      </c>
      <c r="AW54" s="268"/>
      <c r="AX54" s="268"/>
      <c r="AY54" s="88">
        <v>2020</v>
      </c>
      <c r="AZ54" s="273" t="s">
        <v>95</v>
      </c>
      <c r="BA54" s="274"/>
      <c r="BB54" s="274"/>
      <c r="BC54" s="142">
        <v>2020</v>
      </c>
    </row>
    <row r="55" spans="1:55" s="7" customFormat="1" ht="13.5" customHeight="1" x14ac:dyDescent="0.25">
      <c r="A55" s="247" t="s">
        <v>1</v>
      </c>
      <c r="B55" s="248" t="s">
        <v>47</v>
      </c>
      <c r="C55" s="249" t="s">
        <v>48</v>
      </c>
      <c r="D55" s="250" t="s">
        <v>4</v>
      </c>
      <c r="E55" s="251"/>
      <c r="F55" s="251"/>
      <c r="G55" s="253" t="s">
        <v>5</v>
      </c>
      <c r="H55" s="269" t="s">
        <v>4</v>
      </c>
      <c r="I55" s="270"/>
      <c r="J55" s="270"/>
      <c r="K55" s="271" t="s">
        <v>5</v>
      </c>
      <c r="L55" s="279" t="s">
        <v>4</v>
      </c>
      <c r="M55" s="270"/>
      <c r="N55" s="270"/>
      <c r="O55" s="280" t="s">
        <v>5</v>
      </c>
      <c r="P55" s="279" t="s">
        <v>4</v>
      </c>
      <c r="Q55" s="270"/>
      <c r="R55" s="270"/>
      <c r="S55" s="280" t="s">
        <v>5</v>
      </c>
      <c r="T55" s="279" t="s">
        <v>4</v>
      </c>
      <c r="U55" s="270"/>
      <c r="V55" s="270"/>
      <c r="W55" s="282" t="s">
        <v>5</v>
      </c>
      <c r="X55" s="287" t="s">
        <v>4</v>
      </c>
      <c r="Y55" s="288"/>
      <c r="Z55" s="289"/>
      <c r="AA55" s="290" t="s">
        <v>5</v>
      </c>
      <c r="AB55" s="289" t="s">
        <v>4</v>
      </c>
      <c r="AC55" s="270"/>
      <c r="AD55" s="270"/>
      <c r="AE55" s="282" t="s">
        <v>5</v>
      </c>
      <c r="AF55" s="269" t="s">
        <v>4</v>
      </c>
      <c r="AG55" s="270"/>
      <c r="AH55" s="270"/>
      <c r="AI55" s="280" t="s">
        <v>5</v>
      </c>
      <c r="AJ55" s="269" t="s">
        <v>4</v>
      </c>
      <c r="AK55" s="270"/>
      <c r="AL55" s="270"/>
      <c r="AM55" s="280" t="s">
        <v>5</v>
      </c>
      <c r="AN55" s="289" t="s">
        <v>4</v>
      </c>
      <c r="AO55" s="270"/>
      <c r="AP55" s="270"/>
      <c r="AQ55" s="282" t="s">
        <v>5</v>
      </c>
      <c r="AR55" s="269" t="s">
        <v>4</v>
      </c>
      <c r="AS55" s="270"/>
      <c r="AT55" s="270"/>
      <c r="AU55" s="280" t="s">
        <v>5</v>
      </c>
      <c r="AV55" s="289" t="s">
        <v>4</v>
      </c>
      <c r="AW55" s="270"/>
      <c r="AX55" s="270"/>
      <c r="AY55" s="280" t="s">
        <v>5</v>
      </c>
      <c r="AZ55" s="269" t="s">
        <v>4</v>
      </c>
      <c r="BA55" s="270"/>
      <c r="BB55" s="270"/>
      <c r="BC55" s="280" t="s">
        <v>5</v>
      </c>
    </row>
    <row r="56" spans="1:55" s="7" customFormat="1" ht="23.25" customHeight="1" x14ac:dyDescent="0.2">
      <c r="A56" s="247"/>
      <c r="B56" s="248"/>
      <c r="C56" s="249"/>
      <c r="D56" s="74" t="s">
        <v>103</v>
      </c>
      <c r="E56" s="139" t="s">
        <v>102</v>
      </c>
      <c r="F56" s="8" t="s">
        <v>7</v>
      </c>
      <c r="G56" s="253"/>
      <c r="H56" s="90" t="s">
        <v>103</v>
      </c>
      <c r="I56" s="139" t="s">
        <v>102</v>
      </c>
      <c r="J56" s="67" t="s">
        <v>7</v>
      </c>
      <c r="K56" s="272"/>
      <c r="L56" s="90" t="s">
        <v>103</v>
      </c>
      <c r="M56" s="139" t="s">
        <v>102</v>
      </c>
      <c r="N56" s="67" t="s">
        <v>7</v>
      </c>
      <c r="O56" s="281"/>
      <c r="P56" s="90" t="s">
        <v>103</v>
      </c>
      <c r="Q56" s="139" t="s">
        <v>102</v>
      </c>
      <c r="R56" s="67" t="s">
        <v>7</v>
      </c>
      <c r="S56" s="281"/>
      <c r="T56" s="90" t="s">
        <v>103</v>
      </c>
      <c r="U56" s="139" t="s">
        <v>102</v>
      </c>
      <c r="V56" s="67" t="s">
        <v>7</v>
      </c>
      <c r="W56" s="283"/>
      <c r="X56" s="90" t="s">
        <v>103</v>
      </c>
      <c r="Y56" s="139" t="s">
        <v>102</v>
      </c>
      <c r="Z56" s="67" t="s">
        <v>7</v>
      </c>
      <c r="AA56" s="291"/>
      <c r="AB56" s="90" t="s">
        <v>103</v>
      </c>
      <c r="AC56" s="139" t="s">
        <v>102</v>
      </c>
      <c r="AD56" s="67" t="s">
        <v>7</v>
      </c>
      <c r="AE56" s="283"/>
      <c r="AF56" s="90" t="s">
        <v>103</v>
      </c>
      <c r="AG56" s="139" t="s">
        <v>102</v>
      </c>
      <c r="AH56" s="67" t="s">
        <v>7</v>
      </c>
      <c r="AI56" s="281"/>
      <c r="AJ56" s="90" t="s">
        <v>103</v>
      </c>
      <c r="AK56" s="139" t="s">
        <v>102</v>
      </c>
      <c r="AL56" s="67" t="s">
        <v>7</v>
      </c>
      <c r="AM56" s="281"/>
      <c r="AN56" s="90" t="s">
        <v>103</v>
      </c>
      <c r="AO56" s="139" t="s">
        <v>102</v>
      </c>
      <c r="AP56" s="67" t="s">
        <v>7</v>
      </c>
      <c r="AQ56" s="283"/>
      <c r="AR56" s="90" t="s">
        <v>103</v>
      </c>
      <c r="AS56" s="139" t="s">
        <v>102</v>
      </c>
      <c r="AT56" s="67" t="s">
        <v>7</v>
      </c>
      <c r="AU56" s="281"/>
      <c r="AV56" s="90" t="s">
        <v>103</v>
      </c>
      <c r="AW56" s="139" t="s">
        <v>102</v>
      </c>
      <c r="AX56" s="67" t="s">
        <v>7</v>
      </c>
      <c r="AY56" s="281"/>
      <c r="AZ56" s="90" t="s">
        <v>103</v>
      </c>
      <c r="BA56" s="139" t="s">
        <v>102</v>
      </c>
      <c r="BB56" s="67" t="s">
        <v>7</v>
      </c>
      <c r="BC56" s="281"/>
    </row>
    <row r="57" spans="1:55" ht="15" customHeight="1" x14ac:dyDescent="0.25">
      <c r="A57" s="228">
        <v>601</v>
      </c>
      <c r="B57" s="19" t="s">
        <v>49</v>
      </c>
      <c r="C57" s="229">
        <v>39</v>
      </c>
      <c r="D57" s="185">
        <v>0</v>
      </c>
      <c r="E57" s="20">
        <v>0</v>
      </c>
      <c r="F57" s="20">
        <f>D57+E57</f>
        <v>0</v>
      </c>
      <c r="G57" s="70">
        <v>0</v>
      </c>
      <c r="H57" s="84">
        <v>0</v>
      </c>
      <c r="I57" s="66">
        <v>0</v>
      </c>
      <c r="J57" s="68">
        <f>H57+I57</f>
        <v>0</v>
      </c>
      <c r="K57" s="80">
        <v>0</v>
      </c>
      <c r="L57" s="81">
        <v>0</v>
      </c>
      <c r="M57" s="13">
        <v>0</v>
      </c>
      <c r="N57" s="13">
        <v>0</v>
      </c>
      <c r="O57" s="83">
        <v>0</v>
      </c>
      <c r="P57" s="81"/>
      <c r="Q57" s="13"/>
      <c r="R57" s="13"/>
      <c r="S57" s="89"/>
      <c r="T57" s="20">
        <v>0</v>
      </c>
      <c r="U57" s="20">
        <v>0</v>
      </c>
      <c r="V57" s="20">
        <v>0</v>
      </c>
      <c r="W57" s="94">
        <v>0</v>
      </c>
      <c r="X57" s="112"/>
      <c r="Y57" s="20"/>
      <c r="Z57" s="20">
        <f>SUM(X57:Y57)</f>
        <v>0</v>
      </c>
      <c r="AA57" s="77">
        <v>0</v>
      </c>
      <c r="AB57" s="81"/>
      <c r="AC57" s="13"/>
      <c r="AD57" s="13">
        <v>0</v>
      </c>
      <c r="AE57" s="70"/>
      <c r="AF57" s="156">
        <v>0</v>
      </c>
      <c r="AG57" s="103">
        <v>0</v>
      </c>
      <c r="AH57" s="103">
        <f>AF57+AG57</f>
        <v>0</v>
      </c>
      <c r="AI57" s="98">
        <v>0</v>
      </c>
      <c r="AJ57" s="156">
        <v>0</v>
      </c>
      <c r="AK57" s="103">
        <v>0</v>
      </c>
      <c r="AL57" s="103">
        <v>0</v>
      </c>
      <c r="AM57" s="98"/>
      <c r="AN57" s="154"/>
      <c r="AO57" s="103"/>
      <c r="AP57" s="103">
        <f>AN57+AO57</f>
        <v>0</v>
      </c>
      <c r="AQ57" s="104">
        <v>0</v>
      </c>
      <c r="AR57" s="165">
        <v>0</v>
      </c>
      <c r="AS57" s="107">
        <v>0</v>
      </c>
      <c r="AT57" s="107">
        <v>0</v>
      </c>
      <c r="AU57" s="159">
        <v>0</v>
      </c>
      <c r="AV57" s="154"/>
      <c r="AW57" s="103"/>
      <c r="AX57" s="103">
        <f>AV57+AW57</f>
        <v>0</v>
      </c>
      <c r="AY57" s="104"/>
      <c r="AZ57" s="84">
        <f>D57+H57+L57+P57+T57+X57+AB57+AF57+AJ57+AN57+AR57+AV57</f>
        <v>0</v>
      </c>
      <c r="BA57" s="68">
        <f t="shared" ref="BA57:BA72" si="15">E57+I57+M57+Q57+U57+Y57+AC57+AG57+AK57+AO57+AS57+AW57</f>
        <v>0</v>
      </c>
      <c r="BB57" s="68">
        <f>AZ57+BA57</f>
        <v>0</v>
      </c>
      <c r="BC57" s="140">
        <f>G57+K57+O57+S57+W57+AA57+AE57+AI57+AM57+AQ57+AU57+AY57</f>
        <v>0</v>
      </c>
    </row>
    <row r="58" spans="1:55" ht="15" customHeight="1" x14ac:dyDescent="0.25">
      <c r="A58" s="228">
        <v>602</v>
      </c>
      <c r="B58" s="19" t="s">
        <v>50</v>
      </c>
      <c r="C58" s="229">
        <v>40</v>
      </c>
      <c r="D58" s="129">
        <v>0</v>
      </c>
      <c r="E58" s="13">
        <v>800000</v>
      </c>
      <c r="F58" s="20">
        <f t="shared" ref="F58:F91" si="16">D58+E58</f>
        <v>800000</v>
      </c>
      <c r="G58" s="70">
        <v>1439946</v>
      </c>
      <c r="H58" s="84">
        <v>0</v>
      </c>
      <c r="I58" s="13">
        <v>200000</v>
      </c>
      <c r="J58" s="68">
        <f t="shared" ref="J58:J91" si="17">H58+I58</f>
        <v>200000</v>
      </c>
      <c r="K58" s="70">
        <v>248116.51</v>
      </c>
      <c r="L58" s="81">
        <v>0</v>
      </c>
      <c r="M58" s="13">
        <v>424895</v>
      </c>
      <c r="N58" s="13">
        <v>424895</v>
      </c>
      <c r="O58" s="83">
        <v>499925</v>
      </c>
      <c r="P58" s="81">
        <v>128494</v>
      </c>
      <c r="Q58" s="13">
        <v>4500</v>
      </c>
      <c r="R58" s="13">
        <v>132994</v>
      </c>
      <c r="S58" s="89">
        <v>105173.01</v>
      </c>
      <c r="T58" s="20">
        <v>110000</v>
      </c>
      <c r="U58" s="20">
        <v>195000</v>
      </c>
      <c r="V58" s="20">
        <f>T58+U58</f>
        <v>305000</v>
      </c>
      <c r="W58" s="94">
        <v>274259.14</v>
      </c>
      <c r="X58" s="112">
        <v>366051</v>
      </c>
      <c r="Y58" s="20">
        <v>435800</v>
      </c>
      <c r="Z58" s="20">
        <f>X58+Y58</f>
        <v>801851</v>
      </c>
      <c r="AA58" s="77">
        <v>764944.88</v>
      </c>
      <c r="AB58" s="81">
        <v>15240</v>
      </c>
      <c r="AC58" s="13">
        <v>3100</v>
      </c>
      <c r="AD58" s="13">
        <f>AB58+AC58</f>
        <v>18340</v>
      </c>
      <c r="AE58" s="70">
        <v>163663</v>
      </c>
      <c r="AF58" s="81">
        <f>'[1]Rektorát a ÚM'!$C$41</f>
        <v>1000</v>
      </c>
      <c r="AG58" s="13">
        <f>'[1]Rektorát a ÚM'!$D$41</f>
        <v>1280000</v>
      </c>
      <c r="AH58" s="103">
        <f t="shared" ref="AH58:AH91" si="18">AF58+AG58</f>
        <v>1281000</v>
      </c>
      <c r="AI58" s="98">
        <v>1340158.46</v>
      </c>
      <c r="AJ58" s="81">
        <v>0</v>
      </c>
      <c r="AK58" s="13">
        <v>2500</v>
      </c>
      <c r="AL58" s="103">
        <v>2500</v>
      </c>
      <c r="AM58" s="98">
        <v>616.66999999999996</v>
      </c>
      <c r="AN58" s="129">
        <v>0</v>
      </c>
      <c r="AO58" s="13">
        <v>10700</v>
      </c>
      <c r="AP58" s="103">
        <f t="shared" ref="AP58:AP91" si="19">AN58+AO58</f>
        <v>10700</v>
      </c>
      <c r="AQ58" s="106">
        <v>15282.3</v>
      </c>
      <c r="AR58" s="165">
        <v>604452</v>
      </c>
      <c r="AS58" s="107">
        <v>460000</v>
      </c>
      <c r="AT58" s="107">
        <f>AR58+AS58</f>
        <v>1064452</v>
      </c>
      <c r="AU58" s="160">
        <v>2303296.34</v>
      </c>
      <c r="AV58" s="129"/>
      <c r="AW58" s="13">
        <v>520000</v>
      </c>
      <c r="AX58" s="103">
        <f t="shared" ref="AX58:AX91" si="20">AV58+AW58</f>
        <v>520000</v>
      </c>
      <c r="AY58" s="106">
        <v>631752.17000000004</v>
      </c>
      <c r="AZ58" s="84">
        <f>D58+H58+L58+P58+T58+X58+AB58+AF58+AJ58+AN58+AR58+AV58</f>
        <v>1225237</v>
      </c>
      <c r="BA58" s="68">
        <f t="shared" si="15"/>
        <v>4336495</v>
      </c>
      <c r="BB58" s="68">
        <f t="shared" ref="BB58:BB91" si="21">AZ58+BA58</f>
        <v>5561732</v>
      </c>
      <c r="BC58" s="140">
        <f t="shared" ref="BC58:BC91" si="22">G58+K58+O58+S58+W58+AA58+AE58+AI58+AM58+AQ58+AU58+AY58</f>
        <v>7787133.4799999995</v>
      </c>
    </row>
    <row r="59" spans="1:55" ht="15" customHeight="1" x14ac:dyDescent="0.25">
      <c r="A59" s="228">
        <v>604</v>
      </c>
      <c r="B59" s="19" t="s">
        <v>51</v>
      </c>
      <c r="C59" s="229">
        <v>41</v>
      </c>
      <c r="D59" s="129">
        <v>0</v>
      </c>
      <c r="E59" s="13">
        <v>0</v>
      </c>
      <c r="F59" s="20">
        <f t="shared" si="16"/>
        <v>0</v>
      </c>
      <c r="G59" s="70">
        <v>0</v>
      </c>
      <c r="H59" s="84">
        <v>0</v>
      </c>
      <c r="I59" s="13">
        <v>0</v>
      </c>
      <c r="J59" s="68">
        <f t="shared" si="17"/>
        <v>0</v>
      </c>
      <c r="K59" s="70">
        <v>0</v>
      </c>
      <c r="L59" s="81">
        <v>0</v>
      </c>
      <c r="M59" s="13">
        <v>284</v>
      </c>
      <c r="N59" s="13">
        <v>284</v>
      </c>
      <c r="O59" s="83">
        <v>11</v>
      </c>
      <c r="P59" s="81"/>
      <c r="Q59" s="13"/>
      <c r="R59" s="13"/>
      <c r="S59" s="89"/>
      <c r="T59" s="20">
        <v>0</v>
      </c>
      <c r="U59" s="20">
        <v>0</v>
      </c>
      <c r="V59" s="20">
        <v>0</v>
      </c>
      <c r="W59" s="94">
        <v>0</v>
      </c>
      <c r="X59" s="112"/>
      <c r="Y59" s="20">
        <v>29782</v>
      </c>
      <c r="Z59" s="20">
        <f t="shared" ref="Z59:Z91" si="23">X59+Y59</f>
        <v>29782</v>
      </c>
      <c r="AA59" s="77">
        <v>29782.11</v>
      </c>
      <c r="AB59" s="81"/>
      <c r="AC59" s="13"/>
      <c r="AD59" s="13">
        <f t="shared" ref="AD59:AD91" si="24">AB59+AC59</f>
        <v>0</v>
      </c>
      <c r="AE59" s="70">
        <v>0</v>
      </c>
      <c r="AF59" s="81">
        <v>0</v>
      </c>
      <c r="AG59" s="13">
        <v>0</v>
      </c>
      <c r="AH59" s="103">
        <f t="shared" si="18"/>
        <v>0</v>
      </c>
      <c r="AI59" s="98">
        <v>0</v>
      </c>
      <c r="AJ59" s="81">
        <v>0</v>
      </c>
      <c r="AK59" s="13">
        <v>0</v>
      </c>
      <c r="AL59" s="103">
        <v>0</v>
      </c>
      <c r="AM59" s="98"/>
      <c r="AN59" s="129"/>
      <c r="AO59" s="13"/>
      <c r="AP59" s="103">
        <f t="shared" si="19"/>
        <v>0</v>
      </c>
      <c r="AQ59" s="106"/>
      <c r="AR59" s="165">
        <v>0</v>
      </c>
      <c r="AS59" s="107">
        <v>900</v>
      </c>
      <c r="AT59" s="107">
        <f t="shared" ref="AT59:AT91" si="25">AR59+AS59</f>
        <v>900</v>
      </c>
      <c r="AU59" s="166">
        <v>852.59</v>
      </c>
      <c r="AX59" s="103">
        <f t="shared" si="20"/>
        <v>0</v>
      </c>
      <c r="AY59" s="106"/>
      <c r="AZ59" s="84">
        <f>D59+H59+L59+P59+T59+X59+AB59+AF59+AJ59+AN59+AR59+AV58</f>
        <v>0</v>
      </c>
      <c r="BA59" s="68">
        <f t="shared" si="15"/>
        <v>30966</v>
      </c>
      <c r="BB59" s="68">
        <f t="shared" si="21"/>
        <v>30966</v>
      </c>
      <c r="BC59" s="140">
        <f t="shared" si="22"/>
        <v>30645.7</v>
      </c>
    </row>
    <row r="60" spans="1:55" ht="19.5" customHeight="1" x14ac:dyDescent="0.25">
      <c r="A60" s="228">
        <v>611</v>
      </c>
      <c r="B60" s="19" t="s">
        <v>52</v>
      </c>
      <c r="C60" s="229">
        <v>42</v>
      </c>
      <c r="D60" s="129">
        <v>0</v>
      </c>
      <c r="E60" s="13">
        <v>0</v>
      </c>
      <c r="F60" s="20">
        <f t="shared" si="16"/>
        <v>0</v>
      </c>
      <c r="G60" s="70">
        <v>0</v>
      </c>
      <c r="H60" s="84">
        <v>0</v>
      </c>
      <c r="I60" s="13">
        <v>0</v>
      </c>
      <c r="J60" s="68">
        <f t="shared" si="17"/>
        <v>0</v>
      </c>
      <c r="K60" s="70">
        <v>0</v>
      </c>
      <c r="L60" s="81">
        <v>0</v>
      </c>
      <c r="M60" s="13">
        <v>0</v>
      </c>
      <c r="N60" s="13">
        <v>0</v>
      </c>
      <c r="O60" s="83">
        <v>0</v>
      </c>
      <c r="P60" s="81"/>
      <c r="Q60" s="13"/>
      <c r="R60" s="13"/>
      <c r="S60" s="89"/>
      <c r="T60" s="20">
        <v>0</v>
      </c>
      <c r="U60" s="20">
        <v>0</v>
      </c>
      <c r="V60" s="20">
        <v>0</v>
      </c>
      <c r="W60" s="94">
        <v>0</v>
      </c>
      <c r="X60" s="112"/>
      <c r="Y60" s="20"/>
      <c r="Z60" s="20">
        <f t="shared" si="23"/>
        <v>0</v>
      </c>
      <c r="AA60" s="77"/>
      <c r="AB60" s="81"/>
      <c r="AC60" s="13"/>
      <c r="AD60" s="13">
        <f t="shared" si="24"/>
        <v>0</v>
      </c>
      <c r="AE60" s="70"/>
      <c r="AF60" s="81"/>
      <c r="AG60" s="13"/>
      <c r="AH60" s="103">
        <f t="shared" si="18"/>
        <v>0</v>
      </c>
      <c r="AI60" s="98">
        <v>0</v>
      </c>
      <c r="AJ60" s="81"/>
      <c r="AK60" s="13"/>
      <c r="AL60" s="103">
        <f t="shared" ref="AL60:AL90" si="26">AJ60+AK60</f>
        <v>0</v>
      </c>
      <c r="AM60" s="98"/>
      <c r="AN60" s="129"/>
      <c r="AO60" s="13"/>
      <c r="AP60" s="103">
        <f t="shared" si="19"/>
        <v>0</v>
      </c>
      <c r="AQ60" s="106"/>
      <c r="AR60" s="165">
        <v>0</v>
      </c>
      <c r="AS60" s="107">
        <v>0</v>
      </c>
      <c r="AT60" s="107">
        <f t="shared" si="25"/>
        <v>0</v>
      </c>
      <c r="AU60" s="160">
        <v>0</v>
      </c>
      <c r="AV60" s="129"/>
      <c r="AW60" s="13"/>
      <c r="AX60" s="103">
        <f t="shared" si="20"/>
        <v>0</v>
      </c>
      <c r="AY60" s="106"/>
      <c r="AZ60" s="84">
        <f t="shared" ref="AZ60:BA91" si="27">D60+H60+L60+P60+T60+X60+AB60+AF60+AJ60+AN60+AR60+AV60</f>
        <v>0</v>
      </c>
      <c r="BA60" s="68">
        <f t="shared" si="15"/>
        <v>0</v>
      </c>
      <c r="BB60" s="68">
        <f t="shared" si="21"/>
        <v>0</v>
      </c>
      <c r="BC60" s="140">
        <f t="shared" si="22"/>
        <v>0</v>
      </c>
    </row>
    <row r="61" spans="1:55" ht="15" customHeight="1" x14ac:dyDescent="0.25">
      <c r="A61" s="228">
        <v>612</v>
      </c>
      <c r="B61" s="19" t="s">
        <v>53</v>
      </c>
      <c r="C61" s="229">
        <v>43</v>
      </c>
      <c r="D61" s="129">
        <v>0</v>
      </c>
      <c r="E61" s="13">
        <v>0</v>
      </c>
      <c r="F61" s="20">
        <f t="shared" si="16"/>
        <v>0</v>
      </c>
      <c r="G61" s="70">
        <v>0</v>
      </c>
      <c r="H61" s="84">
        <v>0</v>
      </c>
      <c r="I61" s="13">
        <v>0</v>
      </c>
      <c r="J61" s="68">
        <f t="shared" si="17"/>
        <v>0</v>
      </c>
      <c r="K61" s="70">
        <v>0</v>
      </c>
      <c r="L61" s="81">
        <v>0</v>
      </c>
      <c r="M61" s="13">
        <v>0</v>
      </c>
      <c r="N61" s="13">
        <v>0</v>
      </c>
      <c r="O61" s="83">
        <v>0</v>
      </c>
      <c r="P61" s="81"/>
      <c r="Q61" s="13"/>
      <c r="R61" s="13"/>
      <c r="S61" s="89"/>
      <c r="T61" s="20">
        <v>0</v>
      </c>
      <c r="U61" s="20">
        <v>0</v>
      </c>
      <c r="V61" s="20">
        <v>0</v>
      </c>
      <c r="W61" s="94">
        <v>0</v>
      </c>
      <c r="X61" s="112"/>
      <c r="Y61" s="20"/>
      <c r="Z61" s="20">
        <f t="shared" si="23"/>
        <v>0</v>
      </c>
      <c r="AA61" s="77"/>
      <c r="AB61" s="81"/>
      <c r="AC61" s="13"/>
      <c r="AD61" s="13">
        <f t="shared" si="24"/>
        <v>0</v>
      </c>
      <c r="AE61" s="70"/>
      <c r="AF61" s="81"/>
      <c r="AG61" s="13"/>
      <c r="AH61" s="103">
        <f t="shared" si="18"/>
        <v>0</v>
      </c>
      <c r="AI61" s="98">
        <v>0</v>
      </c>
      <c r="AJ61" s="81"/>
      <c r="AK61" s="13"/>
      <c r="AL61" s="103">
        <f t="shared" si="26"/>
        <v>0</v>
      </c>
      <c r="AM61" s="98"/>
      <c r="AN61" s="129"/>
      <c r="AO61" s="13"/>
      <c r="AP61" s="103">
        <f t="shared" si="19"/>
        <v>0</v>
      </c>
      <c r="AQ61" s="106"/>
      <c r="AR61" s="165">
        <v>0</v>
      </c>
      <c r="AS61" s="107">
        <v>0</v>
      </c>
      <c r="AT61" s="107">
        <f t="shared" si="25"/>
        <v>0</v>
      </c>
      <c r="AU61" s="160">
        <v>0</v>
      </c>
      <c r="AV61" s="129"/>
      <c r="AW61" s="13"/>
      <c r="AX61" s="103">
        <f t="shared" si="20"/>
        <v>0</v>
      </c>
      <c r="AY61" s="106"/>
      <c r="AZ61" s="84">
        <f t="shared" si="27"/>
        <v>0</v>
      </c>
      <c r="BA61" s="68">
        <f t="shared" si="15"/>
        <v>0</v>
      </c>
      <c r="BB61" s="68">
        <f t="shared" si="21"/>
        <v>0</v>
      </c>
      <c r="BC61" s="140">
        <f t="shared" si="22"/>
        <v>0</v>
      </c>
    </row>
    <row r="62" spans="1:55" ht="15" customHeight="1" x14ac:dyDescent="0.25">
      <c r="A62" s="228">
        <v>613</v>
      </c>
      <c r="B62" s="19" t="s">
        <v>54</v>
      </c>
      <c r="C62" s="229">
        <v>44</v>
      </c>
      <c r="D62" s="129">
        <v>0</v>
      </c>
      <c r="E62" s="13">
        <v>0</v>
      </c>
      <c r="F62" s="20">
        <f t="shared" si="16"/>
        <v>0</v>
      </c>
      <c r="G62" s="70">
        <v>0</v>
      </c>
      <c r="H62" s="84">
        <v>0</v>
      </c>
      <c r="I62" s="13">
        <v>0</v>
      </c>
      <c r="J62" s="68">
        <f t="shared" si="17"/>
        <v>0</v>
      </c>
      <c r="K62" s="70">
        <v>0</v>
      </c>
      <c r="L62" s="81">
        <v>0</v>
      </c>
      <c r="M62" s="13">
        <v>0</v>
      </c>
      <c r="N62" s="13">
        <v>0</v>
      </c>
      <c r="O62" s="83">
        <v>0</v>
      </c>
      <c r="P62" s="81"/>
      <c r="Q62" s="13"/>
      <c r="R62" s="13"/>
      <c r="S62" s="89"/>
      <c r="T62" s="20">
        <v>0</v>
      </c>
      <c r="U62" s="20">
        <v>0</v>
      </c>
      <c r="V62" s="20">
        <v>0</v>
      </c>
      <c r="W62" s="94">
        <v>0</v>
      </c>
      <c r="X62" s="112"/>
      <c r="Y62" s="20"/>
      <c r="Z62" s="20">
        <f t="shared" si="23"/>
        <v>0</v>
      </c>
      <c r="AA62" s="77"/>
      <c r="AB62" s="81"/>
      <c r="AC62" s="13"/>
      <c r="AD62" s="13">
        <f t="shared" si="24"/>
        <v>0</v>
      </c>
      <c r="AE62" s="70"/>
      <c r="AF62" s="81">
        <v>51000</v>
      </c>
      <c r="AG62" s="13">
        <v>30000</v>
      </c>
      <c r="AH62" s="103">
        <f t="shared" si="18"/>
        <v>81000</v>
      </c>
      <c r="AI62" s="98">
        <v>28776.11</v>
      </c>
      <c r="AJ62" s="81"/>
      <c r="AK62" s="13"/>
      <c r="AL62" s="103">
        <f t="shared" si="26"/>
        <v>0</v>
      </c>
      <c r="AM62" s="98"/>
      <c r="AN62" s="129"/>
      <c r="AO62" s="13"/>
      <c r="AP62" s="103">
        <f t="shared" si="19"/>
        <v>0</v>
      </c>
      <c r="AQ62" s="106"/>
      <c r="AR62" s="165">
        <v>0</v>
      </c>
      <c r="AS62" s="107">
        <v>0</v>
      </c>
      <c r="AT62" s="107">
        <f t="shared" si="25"/>
        <v>0</v>
      </c>
      <c r="AU62" s="160">
        <v>0</v>
      </c>
      <c r="AV62" s="129"/>
      <c r="AW62" s="13"/>
      <c r="AX62" s="103">
        <f t="shared" si="20"/>
        <v>0</v>
      </c>
      <c r="AY62" s="106"/>
      <c r="AZ62" s="84">
        <f t="shared" si="27"/>
        <v>51000</v>
      </c>
      <c r="BA62" s="68">
        <f t="shared" si="15"/>
        <v>30000</v>
      </c>
      <c r="BB62" s="68">
        <f t="shared" si="21"/>
        <v>81000</v>
      </c>
      <c r="BC62" s="140">
        <f t="shared" si="22"/>
        <v>28776.11</v>
      </c>
    </row>
    <row r="63" spans="1:55" ht="15" customHeight="1" x14ac:dyDescent="0.25">
      <c r="A63" s="228">
        <v>614</v>
      </c>
      <c r="B63" s="19" t="s">
        <v>55</v>
      </c>
      <c r="C63" s="229">
        <v>45</v>
      </c>
      <c r="D63" s="129">
        <v>0</v>
      </c>
      <c r="E63" s="13">
        <v>0</v>
      </c>
      <c r="F63" s="20">
        <f t="shared" si="16"/>
        <v>0</v>
      </c>
      <c r="G63" s="70">
        <v>0</v>
      </c>
      <c r="H63" s="84">
        <v>0</v>
      </c>
      <c r="I63" s="13">
        <v>0</v>
      </c>
      <c r="J63" s="68">
        <f t="shared" si="17"/>
        <v>0</v>
      </c>
      <c r="K63" s="70">
        <v>0</v>
      </c>
      <c r="L63" s="81">
        <v>0</v>
      </c>
      <c r="M63" s="13">
        <v>0</v>
      </c>
      <c r="N63" s="13">
        <v>0</v>
      </c>
      <c r="O63" s="83">
        <v>0</v>
      </c>
      <c r="P63" s="81"/>
      <c r="Q63" s="13"/>
      <c r="R63" s="13"/>
      <c r="S63" s="89"/>
      <c r="T63" s="20">
        <v>0</v>
      </c>
      <c r="U63" s="20">
        <v>0</v>
      </c>
      <c r="V63" s="20">
        <v>0</v>
      </c>
      <c r="W63" s="94">
        <v>0</v>
      </c>
      <c r="X63" s="112"/>
      <c r="Y63" s="20"/>
      <c r="Z63" s="20">
        <f t="shared" si="23"/>
        <v>0</v>
      </c>
      <c r="AA63" s="77"/>
      <c r="AB63" s="81"/>
      <c r="AC63" s="13"/>
      <c r="AD63" s="13">
        <f t="shared" si="24"/>
        <v>0</v>
      </c>
      <c r="AE63" s="70">
        <v>0</v>
      </c>
      <c r="AF63" s="81"/>
      <c r="AG63" s="13"/>
      <c r="AH63" s="103">
        <f t="shared" si="18"/>
        <v>0</v>
      </c>
      <c r="AI63" s="98">
        <v>0</v>
      </c>
      <c r="AJ63" s="81"/>
      <c r="AK63" s="13"/>
      <c r="AL63" s="103">
        <f t="shared" si="26"/>
        <v>0</v>
      </c>
      <c r="AM63" s="98"/>
      <c r="AN63" s="129"/>
      <c r="AO63" s="13"/>
      <c r="AP63" s="103">
        <f t="shared" si="19"/>
        <v>0</v>
      </c>
      <c r="AQ63" s="106"/>
      <c r="AR63" s="165">
        <v>0</v>
      </c>
      <c r="AS63" s="107">
        <v>0</v>
      </c>
      <c r="AT63" s="107">
        <f t="shared" si="25"/>
        <v>0</v>
      </c>
      <c r="AU63" s="160">
        <v>0</v>
      </c>
      <c r="AV63" s="129"/>
      <c r="AW63" s="13"/>
      <c r="AX63" s="103">
        <f t="shared" si="20"/>
        <v>0</v>
      </c>
      <c r="AY63" s="106"/>
      <c r="AZ63" s="84">
        <f t="shared" si="27"/>
        <v>0</v>
      </c>
      <c r="BA63" s="68">
        <f t="shared" si="15"/>
        <v>0</v>
      </c>
      <c r="BB63" s="68">
        <f t="shared" si="21"/>
        <v>0</v>
      </c>
      <c r="BC63" s="140">
        <f t="shared" si="22"/>
        <v>0</v>
      </c>
    </row>
    <row r="64" spans="1:55" ht="15" customHeight="1" x14ac:dyDescent="0.25">
      <c r="A64" s="228">
        <v>621</v>
      </c>
      <c r="B64" s="19" t="s">
        <v>56</v>
      </c>
      <c r="C64" s="229">
        <v>46</v>
      </c>
      <c r="D64" s="129">
        <v>0</v>
      </c>
      <c r="E64" s="13">
        <v>0</v>
      </c>
      <c r="F64" s="20">
        <f t="shared" si="16"/>
        <v>0</v>
      </c>
      <c r="G64" s="70">
        <v>0</v>
      </c>
      <c r="H64" s="84">
        <v>0</v>
      </c>
      <c r="I64" s="13">
        <v>0</v>
      </c>
      <c r="J64" s="68">
        <f t="shared" si="17"/>
        <v>0</v>
      </c>
      <c r="K64" s="70">
        <v>0</v>
      </c>
      <c r="L64" s="81">
        <v>0</v>
      </c>
      <c r="M64" s="13">
        <v>0</v>
      </c>
      <c r="N64" s="13">
        <v>0</v>
      </c>
      <c r="O64" s="83">
        <v>0</v>
      </c>
      <c r="P64" s="81"/>
      <c r="Q64" s="13"/>
      <c r="R64" s="13"/>
      <c r="S64" s="89"/>
      <c r="T64" s="20">
        <v>0</v>
      </c>
      <c r="U64" s="20">
        <v>0</v>
      </c>
      <c r="V64" s="20">
        <v>0</v>
      </c>
      <c r="W64" s="94">
        <v>0</v>
      </c>
      <c r="X64" s="112"/>
      <c r="Y64" s="20">
        <v>4000</v>
      </c>
      <c r="Z64" s="20">
        <f t="shared" si="23"/>
        <v>4000</v>
      </c>
      <c r="AA64" s="77">
        <v>3533.4</v>
      </c>
      <c r="AB64" s="81"/>
      <c r="AC64" s="13"/>
      <c r="AD64" s="13">
        <f t="shared" si="24"/>
        <v>0</v>
      </c>
      <c r="AE64" s="70">
        <v>0</v>
      </c>
      <c r="AF64" s="81"/>
      <c r="AG64" s="13"/>
      <c r="AH64" s="103">
        <f t="shared" si="18"/>
        <v>0</v>
      </c>
      <c r="AI64" s="98">
        <v>0</v>
      </c>
      <c r="AJ64" s="81"/>
      <c r="AK64" s="13"/>
      <c r="AL64" s="103">
        <f t="shared" si="26"/>
        <v>0</v>
      </c>
      <c r="AM64" s="98"/>
      <c r="AN64" s="129"/>
      <c r="AO64" s="13"/>
      <c r="AP64" s="103">
        <f t="shared" si="19"/>
        <v>0</v>
      </c>
      <c r="AQ64" s="106"/>
      <c r="AR64" s="165">
        <v>0</v>
      </c>
      <c r="AS64" s="107">
        <v>0</v>
      </c>
      <c r="AT64" s="107">
        <f t="shared" si="25"/>
        <v>0</v>
      </c>
      <c r="AU64" s="160">
        <v>0</v>
      </c>
      <c r="AV64" s="129"/>
      <c r="AW64" s="13"/>
      <c r="AX64" s="103">
        <f t="shared" si="20"/>
        <v>0</v>
      </c>
      <c r="AY64" s="106"/>
      <c r="AZ64" s="84">
        <f t="shared" si="27"/>
        <v>0</v>
      </c>
      <c r="BA64" s="68">
        <f t="shared" si="15"/>
        <v>4000</v>
      </c>
      <c r="BB64" s="68">
        <f t="shared" si="21"/>
        <v>4000</v>
      </c>
      <c r="BC64" s="140">
        <f t="shared" si="22"/>
        <v>3533.4</v>
      </c>
    </row>
    <row r="65" spans="1:55" ht="15" customHeight="1" x14ac:dyDescent="0.25">
      <c r="A65" s="228">
        <v>622</v>
      </c>
      <c r="B65" s="19" t="s">
        <v>57</v>
      </c>
      <c r="C65" s="229">
        <v>47</v>
      </c>
      <c r="D65" s="129">
        <v>0</v>
      </c>
      <c r="E65" s="13">
        <v>0</v>
      </c>
      <c r="F65" s="20">
        <f t="shared" si="16"/>
        <v>0</v>
      </c>
      <c r="G65" s="70">
        <v>0</v>
      </c>
      <c r="H65" s="84">
        <v>0</v>
      </c>
      <c r="I65" s="13">
        <v>0</v>
      </c>
      <c r="J65" s="68">
        <f t="shared" si="17"/>
        <v>0</v>
      </c>
      <c r="K65" s="70">
        <v>0</v>
      </c>
      <c r="L65" s="81">
        <v>0</v>
      </c>
      <c r="M65" s="13">
        <v>0</v>
      </c>
      <c r="N65" s="13">
        <v>0</v>
      </c>
      <c r="O65" s="83">
        <v>0</v>
      </c>
      <c r="P65" s="81"/>
      <c r="Q65" s="13"/>
      <c r="R65" s="13"/>
      <c r="S65" s="89"/>
      <c r="T65" s="20">
        <v>0</v>
      </c>
      <c r="U65" s="20">
        <v>0</v>
      </c>
      <c r="V65" s="20">
        <v>0</v>
      </c>
      <c r="W65" s="94">
        <v>0</v>
      </c>
      <c r="X65" s="112"/>
      <c r="Y65" s="20"/>
      <c r="Z65" s="20">
        <f t="shared" si="23"/>
        <v>0</v>
      </c>
      <c r="AA65" s="77"/>
      <c r="AB65" s="81"/>
      <c r="AC65" s="13"/>
      <c r="AD65" s="13">
        <f t="shared" si="24"/>
        <v>0</v>
      </c>
      <c r="AE65" s="70">
        <v>0</v>
      </c>
      <c r="AF65" s="81"/>
      <c r="AG65" s="13"/>
      <c r="AH65" s="103">
        <f t="shared" si="18"/>
        <v>0</v>
      </c>
      <c r="AI65" s="98"/>
      <c r="AJ65" s="81"/>
      <c r="AK65" s="13"/>
      <c r="AL65" s="103">
        <f t="shared" si="26"/>
        <v>0</v>
      </c>
      <c r="AM65" s="98"/>
      <c r="AN65" s="129"/>
      <c r="AO65" s="13"/>
      <c r="AP65" s="103">
        <f t="shared" si="19"/>
        <v>0</v>
      </c>
      <c r="AQ65" s="106"/>
      <c r="AR65" s="165">
        <v>0</v>
      </c>
      <c r="AS65" s="107">
        <v>0</v>
      </c>
      <c r="AT65" s="107">
        <f t="shared" si="25"/>
        <v>0</v>
      </c>
      <c r="AU65" s="160">
        <v>0</v>
      </c>
      <c r="AV65" s="129"/>
      <c r="AW65" s="13"/>
      <c r="AX65" s="103">
        <f t="shared" si="20"/>
        <v>0</v>
      </c>
      <c r="AY65" s="106"/>
      <c r="AZ65" s="84">
        <f t="shared" si="27"/>
        <v>0</v>
      </c>
      <c r="BA65" s="68">
        <f t="shared" si="15"/>
        <v>0</v>
      </c>
      <c r="BB65" s="68">
        <f t="shared" si="21"/>
        <v>0</v>
      </c>
      <c r="BC65" s="140">
        <f t="shared" si="22"/>
        <v>0</v>
      </c>
    </row>
    <row r="66" spans="1:55" ht="22.5" x14ac:dyDescent="0.25">
      <c r="A66" s="228">
        <v>623</v>
      </c>
      <c r="B66" s="19" t="s">
        <v>58</v>
      </c>
      <c r="C66" s="229">
        <v>48</v>
      </c>
      <c r="D66" s="129">
        <v>0</v>
      </c>
      <c r="E66" s="13">
        <v>0</v>
      </c>
      <c r="F66" s="20">
        <f t="shared" si="16"/>
        <v>0</v>
      </c>
      <c r="G66" s="70">
        <v>0</v>
      </c>
      <c r="H66" s="84">
        <v>0</v>
      </c>
      <c r="I66" s="13">
        <v>0</v>
      </c>
      <c r="J66" s="68">
        <f t="shared" si="17"/>
        <v>0</v>
      </c>
      <c r="K66" s="70">
        <v>0</v>
      </c>
      <c r="L66" s="81">
        <v>0</v>
      </c>
      <c r="M66" s="13">
        <v>0</v>
      </c>
      <c r="N66" s="13">
        <v>0</v>
      </c>
      <c r="O66" s="83">
        <v>0</v>
      </c>
      <c r="P66" s="81"/>
      <c r="Q66" s="13"/>
      <c r="R66" s="13"/>
      <c r="S66" s="89"/>
      <c r="T66" s="20">
        <v>0</v>
      </c>
      <c r="U66" s="20">
        <v>0</v>
      </c>
      <c r="V66" s="20">
        <v>0</v>
      </c>
      <c r="W66" s="94">
        <v>0</v>
      </c>
      <c r="X66" s="112"/>
      <c r="Y66" s="20"/>
      <c r="Z66" s="20">
        <f t="shared" si="23"/>
        <v>0</v>
      </c>
      <c r="AA66" s="77"/>
      <c r="AB66" s="81"/>
      <c r="AC66" s="13"/>
      <c r="AD66" s="13">
        <f t="shared" si="24"/>
        <v>0</v>
      </c>
      <c r="AE66" s="70">
        <v>0</v>
      </c>
      <c r="AF66" s="81"/>
      <c r="AG66" s="13"/>
      <c r="AH66" s="103">
        <f t="shared" si="18"/>
        <v>0</v>
      </c>
      <c r="AI66" s="98"/>
      <c r="AJ66" s="81"/>
      <c r="AK66" s="13"/>
      <c r="AL66" s="103">
        <f t="shared" si="26"/>
        <v>0</v>
      </c>
      <c r="AM66" s="98"/>
      <c r="AN66" s="129"/>
      <c r="AO66" s="13"/>
      <c r="AP66" s="103">
        <f t="shared" si="19"/>
        <v>0</v>
      </c>
      <c r="AQ66" s="106"/>
      <c r="AR66" s="165">
        <v>0</v>
      </c>
      <c r="AS66" s="107">
        <v>0</v>
      </c>
      <c r="AT66" s="107">
        <f t="shared" si="25"/>
        <v>0</v>
      </c>
      <c r="AU66" s="160">
        <v>0</v>
      </c>
      <c r="AV66" s="129"/>
      <c r="AW66" s="13"/>
      <c r="AX66" s="103">
        <f t="shared" si="20"/>
        <v>0</v>
      </c>
      <c r="AY66" s="106"/>
      <c r="AZ66" s="84">
        <f t="shared" si="27"/>
        <v>0</v>
      </c>
      <c r="BA66" s="68">
        <f t="shared" si="15"/>
        <v>0</v>
      </c>
      <c r="BB66" s="68">
        <f t="shared" si="21"/>
        <v>0</v>
      </c>
      <c r="BC66" s="140">
        <f t="shared" si="22"/>
        <v>0</v>
      </c>
    </row>
    <row r="67" spans="1:55" ht="15" customHeight="1" x14ac:dyDescent="0.25">
      <c r="A67" s="228">
        <v>624</v>
      </c>
      <c r="B67" s="19" t="s">
        <v>59</v>
      </c>
      <c r="C67" s="229">
        <v>49</v>
      </c>
      <c r="D67" s="129">
        <v>0</v>
      </c>
      <c r="E67" s="13">
        <v>0</v>
      </c>
      <c r="F67" s="20">
        <f t="shared" si="16"/>
        <v>0</v>
      </c>
      <c r="G67" s="70">
        <v>0</v>
      </c>
      <c r="H67" s="84">
        <v>0</v>
      </c>
      <c r="I67" s="13">
        <v>0</v>
      </c>
      <c r="J67" s="68">
        <f t="shared" si="17"/>
        <v>0</v>
      </c>
      <c r="K67" s="70">
        <v>0</v>
      </c>
      <c r="L67" s="81">
        <v>0</v>
      </c>
      <c r="M67" s="13">
        <v>0</v>
      </c>
      <c r="N67" s="13">
        <v>0</v>
      </c>
      <c r="O67" s="83">
        <v>0</v>
      </c>
      <c r="P67" s="81"/>
      <c r="Q67" s="13"/>
      <c r="R67" s="13"/>
      <c r="S67" s="89"/>
      <c r="T67" s="20">
        <v>0</v>
      </c>
      <c r="U67" s="20">
        <v>0</v>
      </c>
      <c r="V67" s="20">
        <v>0</v>
      </c>
      <c r="W67" s="94">
        <v>0</v>
      </c>
      <c r="X67" s="112"/>
      <c r="Y67" s="20"/>
      <c r="Z67" s="20">
        <f t="shared" si="23"/>
        <v>0</v>
      </c>
      <c r="AA67" s="77"/>
      <c r="AB67" s="81"/>
      <c r="AC67" s="13"/>
      <c r="AD67" s="13">
        <f t="shared" si="24"/>
        <v>0</v>
      </c>
      <c r="AE67" s="70"/>
      <c r="AF67" s="81"/>
      <c r="AG67" s="13"/>
      <c r="AH67" s="103">
        <f t="shared" si="18"/>
        <v>0</v>
      </c>
      <c r="AI67" s="98"/>
      <c r="AJ67" s="81"/>
      <c r="AK67" s="13"/>
      <c r="AL67" s="103">
        <f t="shared" si="26"/>
        <v>0</v>
      </c>
      <c r="AM67" s="98"/>
      <c r="AN67" s="129"/>
      <c r="AO67" s="13"/>
      <c r="AP67" s="103">
        <f t="shared" si="19"/>
        <v>0</v>
      </c>
      <c r="AQ67" s="106"/>
      <c r="AR67" s="165">
        <v>0</v>
      </c>
      <c r="AS67" s="107">
        <v>0</v>
      </c>
      <c r="AT67" s="107">
        <f t="shared" si="25"/>
        <v>0</v>
      </c>
      <c r="AU67" s="160">
        <v>0</v>
      </c>
      <c r="AV67" s="129"/>
      <c r="AW67" s="13"/>
      <c r="AX67" s="103">
        <f t="shared" si="20"/>
        <v>0</v>
      </c>
      <c r="AY67" s="106"/>
      <c r="AZ67" s="84">
        <f t="shared" si="27"/>
        <v>0</v>
      </c>
      <c r="BA67" s="68">
        <f t="shared" si="15"/>
        <v>0</v>
      </c>
      <c r="BB67" s="68">
        <f t="shared" si="21"/>
        <v>0</v>
      </c>
      <c r="BC67" s="140">
        <f t="shared" si="22"/>
        <v>0</v>
      </c>
    </row>
    <row r="68" spans="1:55" ht="15" customHeight="1" x14ac:dyDescent="0.25">
      <c r="A68" s="228">
        <v>641</v>
      </c>
      <c r="B68" s="19" t="s">
        <v>23</v>
      </c>
      <c r="C68" s="229">
        <v>50</v>
      </c>
      <c r="D68" s="129">
        <v>0</v>
      </c>
      <c r="E68" s="13">
        <v>0</v>
      </c>
      <c r="F68" s="20">
        <f t="shared" si="16"/>
        <v>0</v>
      </c>
      <c r="G68" s="70">
        <v>92</v>
      </c>
      <c r="H68" s="84">
        <v>0</v>
      </c>
      <c r="I68" s="13">
        <v>0</v>
      </c>
      <c r="J68" s="68">
        <f t="shared" si="17"/>
        <v>0</v>
      </c>
      <c r="K68" s="70">
        <v>0</v>
      </c>
      <c r="L68" s="81">
        <v>0</v>
      </c>
      <c r="M68" s="13">
        <v>0</v>
      </c>
      <c r="N68" s="13">
        <v>0</v>
      </c>
      <c r="O68" s="83">
        <v>0</v>
      </c>
      <c r="P68" s="81"/>
      <c r="Q68" s="13"/>
      <c r="R68" s="13"/>
      <c r="S68" s="89"/>
      <c r="T68" s="20">
        <v>0</v>
      </c>
      <c r="U68" s="20">
        <v>0</v>
      </c>
      <c r="V68" s="20">
        <v>0</v>
      </c>
      <c r="W68" s="94">
        <v>0</v>
      </c>
      <c r="X68" s="112"/>
      <c r="Y68" s="20"/>
      <c r="Z68" s="20">
        <f t="shared" si="23"/>
        <v>0</v>
      </c>
      <c r="AA68" s="77">
        <v>45.2</v>
      </c>
      <c r="AB68" s="81"/>
      <c r="AC68" s="13"/>
      <c r="AD68" s="13">
        <f t="shared" si="24"/>
        <v>0</v>
      </c>
      <c r="AE68" s="70">
        <v>0</v>
      </c>
      <c r="AF68" s="81">
        <v>0</v>
      </c>
      <c r="AG68" s="13">
        <v>0</v>
      </c>
      <c r="AH68" s="103">
        <f t="shared" si="18"/>
        <v>0</v>
      </c>
      <c r="AI68" s="98">
        <v>7278.62</v>
      </c>
      <c r="AJ68" s="81"/>
      <c r="AK68" s="13"/>
      <c r="AL68" s="103">
        <f t="shared" si="26"/>
        <v>0</v>
      </c>
      <c r="AM68" s="98"/>
      <c r="AN68" s="129"/>
      <c r="AO68" s="13"/>
      <c r="AP68" s="103">
        <f t="shared" si="19"/>
        <v>0</v>
      </c>
      <c r="AQ68" s="106"/>
      <c r="AR68" s="165">
        <v>0</v>
      </c>
      <c r="AS68" s="107">
        <v>0</v>
      </c>
      <c r="AT68" s="107">
        <f t="shared" si="25"/>
        <v>0</v>
      </c>
      <c r="AU68" s="160">
        <v>3133.17</v>
      </c>
      <c r="AV68" s="129"/>
      <c r="AW68" s="13"/>
      <c r="AX68" s="103">
        <f t="shared" si="20"/>
        <v>0</v>
      </c>
      <c r="AY68" s="106"/>
      <c r="AZ68" s="84">
        <f t="shared" si="27"/>
        <v>0</v>
      </c>
      <c r="BA68" s="68">
        <f t="shared" si="15"/>
        <v>0</v>
      </c>
      <c r="BB68" s="68">
        <f t="shared" si="21"/>
        <v>0</v>
      </c>
      <c r="BC68" s="140">
        <f t="shared" si="22"/>
        <v>10548.99</v>
      </c>
    </row>
    <row r="69" spans="1:55" ht="15" customHeight="1" x14ac:dyDescent="0.25">
      <c r="A69" s="228">
        <v>642</v>
      </c>
      <c r="B69" s="19" t="s">
        <v>24</v>
      </c>
      <c r="C69" s="229">
        <v>51</v>
      </c>
      <c r="D69" s="129">
        <v>0</v>
      </c>
      <c r="E69" s="13">
        <v>0</v>
      </c>
      <c r="F69" s="20">
        <f t="shared" si="16"/>
        <v>0</v>
      </c>
      <c r="G69" s="70">
        <v>0</v>
      </c>
      <c r="H69" s="84">
        <v>0</v>
      </c>
      <c r="I69" s="13">
        <v>0</v>
      </c>
      <c r="J69" s="68">
        <f t="shared" si="17"/>
        <v>0</v>
      </c>
      <c r="K69" s="70">
        <v>0</v>
      </c>
      <c r="L69" s="81">
        <v>0</v>
      </c>
      <c r="M69" s="13">
        <v>0</v>
      </c>
      <c r="N69" s="13">
        <v>0</v>
      </c>
      <c r="O69" s="83">
        <v>0</v>
      </c>
      <c r="P69" s="81"/>
      <c r="Q69" s="13"/>
      <c r="R69" s="13"/>
      <c r="S69" s="89"/>
      <c r="T69" s="20">
        <v>0</v>
      </c>
      <c r="U69" s="20">
        <v>0</v>
      </c>
      <c r="V69" s="20">
        <v>0</v>
      </c>
      <c r="W69" s="94">
        <v>0</v>
      </c>
      <c r="X69" s="112"/>
      <c r="Y69" s="20">
        <v>4</v>
      </c>
      <c r="Z69" s="20">
        <f t="shared" si="23"/>
        <v>4</v>
      </c>
      <c r="AA69" s="77">
        <v>4.16</v>
      </c>
      <c r="AB69" s="81"/>
      <c r="AC69" s="13"/>
      <c r="AD69" s="13">
        <f t="shared" si="24"/>
        <v>0</v>
      </c>
      <c r="AE69" s="70">
        <v>0</v>
      </c>
      <c r="AF69" s="81"/>
      <c r="AG69" s="13"/>
      <c r="AH69" s="103">
        <f t="shared" si="18"/>
        <v>0</v>
      </c>
      <c r="AI69" s="98"/>
      <c r="AJ69" s="81"/>
      <c r="AK69" s="13"/>
      <c r="AL69" s="103">
        <f t="shared" si="26"/>
        <v>0</v>
      </c>
      <c r="AM69" s="98"/>
      <c r="AN69" s="129"/>
      <c r="AO69" s="13"/>
      <c r="AP69" s="103">
        <f t="shared" si="19"/>
        <v>0</v>
      </c>
      <c r="AQ69" s="106"/>
      <c r="AR69" s="165">
        <v>0</v>
      </c>
      <c r="AS69" s="107">
        <v>0</v>
      </c>
      <c r="AT69" s="107">
        <f t="shared" si="25"/>
        <v>0</v>
      </c>
      <c r="AU69" s="160">
        <v>5684.12</v>
      </c>
      <c r="AV69" s="129"/>
      <c r="AW69" s="13"/>
      <c r="AX69" s="103">
        <f t="shared" si="20"/>
        <v>0</v>
      </c>
      <c r="AY69" s="106"/>
      <c r="AZ69" s="84">
        <f t="shared" si="27"/>
        <v>0</v>
      </c>
      <c r="BA69" s="68">
        <f t="shared" si="15"/>
        <v>4</v>
      </c>
      <c r="BB69" s="68">
        <f t="shared" si="21"/>
        <v>4</v>
      </c>
      <c r="BC69" s="140">
        <f t="shared" si="22"/>
        <v>5688.28</v>
      </c>
    </row>
    <row r="70" spans="1:55" ht="15" customHeight="1" x14ac:dyDescent="0.25">
      <c r="A70" s="228">
        <v>643</v>
      </c>
      <c r="B70" s="19" t="s">
        <v>60</v>
      </c>
      <c r="C70" s="229">
        <v>52</v>
      </c>
      <c r="D70" s="129">
        <v>0</v>
      </c>
      <c r="E70" s="13">
        <v>0</v>
      </c>
      <c r="F70" s="20">
        <f t="shared" si="16"/>
        <v>0</v>
      </c>
      <c r="G70" s="70">
        <v>0</v>
      </c>
      <c r="H70" s="84">
        <v>0</v>
      </c>
      <c r="I70" s="13">
        <v>0</v>
      </c>
      <c r="J70" s="68">
        <f t="shared" si="17"/>
        <v>0</v>
      </c>
      <c r="K70" s="70">
        <v>0</v>
      </c>
      <c r="L70" s="81">
        <v>0</v>
      </c>
      <c r="M70" s="13">
        <v>0</v>
      </c>
      <c r="N70" s="13">
        <v>0</v>
      </c>
      <c r="O70" s="83">
        <v>1824</v>
      </c>
      <c r="P70" s="81"/>
      <c r="Q70" s="13"/>
      <c r="R70" s="13"/>
      <c r="S70" s="89"/>
      <c r="T70" s="20">
        <v>0</v>
      </c>
      <c r="U70" s="20">
        <v>0</v>
      </c>
      <c r="V70" s="20">
        <v>0</v>
      </c>
      <c r="W70" s="94">
        <v>0</v>
      </c>
      <c r="X70" s="112"/>
      <c r="Y70" s="20"/>
      <c r="Z70" s="20">
        <f t="shared" si="23"/>
        <v>0</v>
      </c>
      <c r="AA70" s="77"/>
      <c r="AB70" s="81">
        <v>30</v>
      </c>
      <c r="AC70" s="13"/>
      <c r="AD70" s="13">
        <f t="shared" si="24"/>
        <v>30</v>
      </c>
      <c r="AE70" s="70">
        <v>29</v>
      </c>
      <c r="AF70" s="81">
        <v>0</v>
      </c>
      <c r="AG70" s="13">
        <v>0</v>
      </c>
      <c r="AH70" s="103">
        <f t="shared" si="18"/>
        <v>0</v>
      </c>
      <c r="AI70" s="157"/>
      <c r="AJ70" s="81"/>
      <c r="AK70" s="13"/>
      <c r="AL70" s="103">
        <f t="shared" si="26"/>
        <v>0</v>
      </c>
      <c r="AM70" s="98"/>
      <c r="AN70" s="129"/>
      <c r="AO70" s="13"/>
      <c r="AP70" s="103">
        <f t="shared" si="19"/>
        <v>0</v>
      </c>
      <c r="AQ70" s="106"/>
      <c r="AR70" s="165">
        <v>0</v>
      </c>
      <c r="AS70" s="107">
        <v>0</v>
      </c>
      <c r="AT70" s="107">
        <f t="shared" si="25"/>
        <v>0</v>
      </c>
      <c r="AU70" s="160">
        <v>0</v>
      </c>
      <c r="AV70" s="129"/>
      <c r="AW70" s="13"/>
      <c r="AX70" s="103">
        <f t="shared" si="20"/>
        <v>0</v>
      </c>
      <c r="AY70" s="106"/>
      <c r="AZ70" s="84">
        <f t="shared" si="27"/>
        <v>30</v>
      </c>
      <c r="BA70" s="68">
        <f t="shared" si="15"/>
        <v>0</v>
      </c>
      <c r="BB70" s="68">
        <f t="shared" si="21"/>
        <v>30</v>
      </c>
      <c r="BC70" s="140">
        <f t="shared" si="22"/>
        <v>1853</v>
      </c>
    </row>
    <row r="71" spans="1:55" ht="15" customHeight="1" x14ac:dyDescent="0.25">
      <c r="A71" s="228">
        <v>644</v>
      </c>
      <c r="B71" s="19" t="s">
        <v>26</v>
      </c>
      <c r="C71" s="229">
        <v>53</v>
      </c>
      <c r="D71" s="129">
        <v>0</v>
      </c>
      <c r="E71" s="13">
        <v>0</v>
      </c>
      <c r="F71" s="20">
        <f t="shared" si="16"/>
        <v>0</v>
      </c>
      <c r="G71" s="70">
        <v>65</v>
      </c>
      <c r="H71" s="84">
        <v>0</v>
      </c>
      <c r="I71" s="13">
        <v>0</v>
      </c>
      <c r="J71" s="68">
        <f t="shared" si="17"/>
        <v>0</v>
      </c>
      <c r="K71" s="70">
        <v>63.35</v>
      </c>
      <c r="L71" s="81">
        <v>0</v>
      </c>
      <c r="M71" s="13">
        <v>0</v>
      </c>
      <c r="N71" s="13">
        <v>0</v>
      </c>
      <c r="O71" s="83">
        <v>166</v>
      </c>
      <c r="P71" s="81"/>
      <c r="Q71" s="13"/>
      <c r="R71" s="13"/>
      <c r="S71" s="89">
        <v>23.79</v>
      </c>
      <c r="T71" s="20">
        <v>0</v>
      </c>
      <c r="U71" s="20">
        <v>0</v>
      </c>
      <c r="V71" s="20">
        <v>0</v>
      </c>
      <c r="W71" s="94">
        <v>13.84</v>
      </c>
      <c r="X71" s="112"/>
      <c r="Y71" s="20"/>
      <c r="Z71" s="20">
        <f t="shared" si="23"/>
        <v>0</v>
      </c>
      <c r="AA71" s="77">
        <v>16.61</v>
      </c>
      <c r="AB71" s="81"/>
      <c r="AC71" s="13"/>
      <c r="AD71" s="13">
        <f t="shared" si="24"/>
        <v>0</v>
      </c>
      <c r="AE71" s="70">
        <v>1</v>
      </c>
      <c r="AF71" s="81">
        <v>0</v>
      </c>
      <c r="AG71" s="13">
        <v>0</v>
      </c>
      <c r="AH71" s="103">
        <f t="shared" si="18"/>
        <v>0</v>
      </c>
      <c r="AI71" s="98">
        <v>615.41999999999996</v>
      </c>
      <c r="AJ71" s="81"/>
      <c r="AK71" s="13"/>
      <c r="AL71" s="103">
        <f t="shared" si="26"/>
        <v>0</v>
      </c>
      <c r="AM71" s="98"/>
      <c r="AN71" s="129"/>
      <c r="AO71" s="13"/>
      <c r="AP71" s="103">
        <f t="shared" si="19"/>
        <v>0</v>
      </c>
      <c r="AQ71" s="106"/>
      <c r="AR71" s="165">
        <v>0</v>
      </c>
      <c r="AS71" s="107">
        <v>260</v>
      </c>
      <c r="AT71" s="107">
        <f t="shared" si="25"/>
        <v>260</v>
      </c>
      <c r="AU71" s="160">
        <v>258.62</v>
      </c>
      <c r="AV71" s="129"/>
      <c r="AW71" s="13">
        <v>10</v>
      </c>
      <c r="AX71" s="103">
        <f t="shared" si="20"/>
        <v>10</v>
      </c>
      <c r="AY71" s="106">
        <v>9.59</v>
      </c>
      <c r="AZ71" s="84">
        <f t="shared" si="27"/>
        <v>0</v>
      </c>
      <c r="BA71" s="68">
        <f t="shared" si="15"/>
        <v>270</v>
      </c>
      <c r="BB71" s="68">
        <f t="shared" si="21"/>
        <v>270</v>
      </c>
      <c r="BC71" s="140">
        <f t="shared" si="22"/>
        <v>1233.22</v>
      </c>
    </row>
    <row r="72" spans="1:55" ht="15" customHeight="1" x14ac:dyDescent="0.25">
      <c r="A72" s="228">
        <v>645</v>
      </c>
      <c r="B72" s="19" t="s">
        <v>61</v>
      </c>
      <c r="C72" s="229">
        <v>54</v>
      </c>
      <c r="D72" s="129">
        <v>0</v>
      </c>
      <c r="E72" s="13">
        <v>0</v>
      </c>
      <c r="F72" s="20">
        <f t="shared" si="16"/>
        <v>0</v>
      </c>
      <c r="G72" s="70">
        <v>2</v>
      </c>
      <c r="H72" s="84">
        <v>0</v>
      </c>
      <c r="I72" s="13">
        <v>0</v>
      </c>
      <c r="J72" s="68">
        <f t="shared" si="17"/>
        <v>0</v>
      </c>
      <c r="K72" s="70">
        <v>69.739999999999995</v>
      </c>
      <c r="L72" s="81">
        <v>0</v>
      </c>
      <c r="M72" s="13">
        <v>0</v>
      </c>
      <c r="N72" s="13">
        <v>0</v>
      </c>
      <c r="O72" s="83">
        <v>1</v>
      </c>
      <c r="P72" s="81"/>
      <c r="Q72" s="13"/>
      <c r="R72" s="13"/>
      <c r="S72" s="89">
        <v>208.09</v>
      </c>
      <c r="T72" s="20">
        <v>0</v>
      </c>
      <c r="U72" s="20">
        <v>0</v>
      </c>
      <c r="V72" s="20">
        <v>0</v>
      </c>
      <c r="W72" s="94">
        <v>0</v>
      </c>
      <c r="X72" s="112"/>
      <c r="Y72" s="20">
        <v>182</v>
      </c>
      <c r="Z72" s="20">
        <f t="shared" si="23"/>
        <v>182</v>
      </c>
      <c r="AA72" s="77">
        <v>182.31</v>
      </c>
      <c r="AB72" s="81"/>
      <c r="AC72" s="13"/>
      <c r="AD72" s="13">
        <f t="shared" si="24"/>
        <v>0</v>
      </c>
      <c r="AE72" s="70">
        <v>0</v>
      </c>
      <c r="AF72" s="81">
        <v>0</v>
      </c>
      <c r="AG72" s="13">
        <v>0</v>
      </c>
      <c r="AH72" s="103">
        <f t="shared" si="18"/>
        <v>0</v>
      </c>
      <c r="AI72" s="98">
        <v>145.78</v>
      </c>
      <c r="AJ72" s="81"/>
      <c r="AK72" s="13"/>
      <c r="AL72" s="103">
        <f t="shared" si="26"/>
        <v>0</v>
      </c>
      <c r="AM72" s="98"/>
      <c r="AN72" s="129"/>
      <c r="AO72" s="13"/>
      <c r="AP72" s="103">
        <f t="shared" si="19"/>
        <v>0</v>
      </c>
      <c r="AQ72" s="106"/>
      <c r="AR72" s="165">
        <v>0</v>
      </c>
      <c r="AS72" s="107">
        <v>0</v>
      </c>
      <c r="AT72" s="107">
        <f t="shared" si="25"/>
        <v>0</v>
      </c>
      <c r="AU72" s="160">
        <v>0</v>
      </c>
      <c r="AV72" s="129"/>
      <c r="AW72" s="13"/>
      <c r="AX72" s="103">
        <f t="shared" si="20"/>
        <v>0</v>
      </c>
      <c r="AY72" s="106"/>
      <c r="AZ72" s="84">
        <f t="shared" si="27"/>
        <v>0</v>
      </c>
      <c r="BA72" s="68">
        <f t="shared" si="15"/>
        <v>182</v>
      </c>
      <c r="BB72" s="68">
        <f t="shared" si="21"/>
        <v>182</v>
      </c>
      <c r="BC72" s="140">
        <f t="shared" si="22"/>
        <v>608.91999999999996</v>
      </c>
    </row>
    <row r="73" spans="1:55" ht="15" customHeight="1" x14ac:dyDescent="0.25">
      <c r="A73" s="228">
        <v>646</v>
      </c>
      <c r="B73" s="19" t="s">
        <v>62</v>
      </c>
      <c r="C73" s="229">
        <v>55</v>
      </c>
      <c r="D73" s="144">
        <v>0</v>
      </c>
      <c r="E73" s="13">
        <v>0</v>
      </c>
      <c r="F73" s="20">
        <f t="shared" si="16"/>
        <v>0</v>
      </c>
      <c r="G73" s="70">
        <v>0</v>
      </c>
      <c r="H73" s="84">
        <v>0</v>
      </c>
      <c r="I73" s="13">
        <v>0</v>
      </c>
      <c r="J73" s="68">
        <f t="shared" si="17"/>
        <v>0</v>
      </c>
      <c r="K73" s="70">
        <v>6131.52</v>
      </c>
      <c r="L73" s="81">
        <v>0</v>
      </c>
      <c r="M73" s="13">
        <v>0</v>
      </c>
      <c r="N73" s="13">
        <v>0</v>
      </c>
      <c r="O73" s="83">
        <v>3717</v>
      </c>
      <c r="P73" s="81"/>
      <c r="Q73" s="13"/>
      <c r="R73" s="13"/>
      <c r="S73" s="89"/>
      <c r="T73" s="20">
        <v>0</v>
      </c>
      <c r="U73" s="20">
        <v>0</v>
      </c>
      <c r="V73" s="20">
        <v>0</v>
      </c>
      <c r="W73" s="94">
        <v>0</v>
      </c>
      <c r="X73" s="112"/>
      <c r="Y73" s="20">
        <v>5325</v>
      </c>
      <c r="Z73" s="20">
        <f t="shared" si="23"/>
        <v>5325</v>
      </c>
      <c r="AA73" s="77">
        <v>5324.86</v>
      </c>
      <c r="AB73" s="81"/>
      <c r="AC73" s="13"/>
      <c r="AD73" s="13">
        <f t="shared" si="24"/>
        <v>0</v>
      </c>
      <c r="AE73" s="70"/>
      <c r="AF73" s="86">
        <v>0</v>
      </c>
      <c r="AG73" s="13">
        <v>0</v>
      </c>
      <c r="AH73" s="103">
        <f t="shared" si="18"/>
        <v>0</v>
      </c>
      <c r="AI73" s="98">
        <v>1621.76</v>
      </c>
      <c r="AJ73" s="86"/>
      <c r="AK73" s="13"/>
      <c r="AL73" s="103">
        <f t="shared" si="26"/>
        <v>0</v>
      </c>
      <c r="AM73" s="98"/>
      <c r="AN73" s="144"/>
      <c r="AO73" s="13"/>
      <c r="AP73" s="103">
        <f t="shared" si="19"/>
        <v>0</v>
      </c>
      <c r="AQ73" s="106"/>
      <c r="AR73" s="165">
        <v>0</v>
      </c>
      <c r="AS73" s="107">
        <v>0</v>
      </c>
      <c r="AT73" s="107">
        <f t="shared" si="25"/>
        <v>0</v>
      </c>
      <c r="AU73" s="160">
        <v>0</v>
      </c>
      <c r="AV73" s="144"/>
      <c r="AW73" s="13"/>
      <c r="AX73" s="103">
        <f t="shared" si="20"/>
        <v>0</v>
      </c>
      <c r="AY73" s="106"/>
      <c r="AZ73" s="84">
        <f t="shared" si="27"/>
        <v>0</v>
      </c>
      <c r="BA73" s="68">
        <f t="shared" si="27"/>
        <v>5325</v>
      </c>
      <c r="BB73" s="68">
        <f t="shared" si="21"/>
        <v>5325</v>
      </c>
      <c r="BC73" s="140">
        <f t="shared" si="22"/>
        <v>16795.14</v>
      </c>
    </row>
    <row r="74" spans="1:55" ht="15" customHeight="1" x14ac:dyDescent="0.25">
      <c r="A74" s="228">
        <v>647</v>
      </c>
      <c r="B74" s="19" t="s">
        <v>63</v>
      </c>
      <c r="C74" s="229">
        <v>56</v>
      </c>
      <c r="D74" s="144">
        <v>0</v>
      </c>
      <c r="E74" s="13">
        <v>0</v>
      </c>
      <c r="F74" s="20">
        <f t="shared" si="16"/>
        <v>0</v>
      </c>
      <c r="G74" s="70">
        <v>0</v>
      </c>
      <c r="H74" s="84">
        <v>0</v>
      </c>
      <c r="I74" s="13">
        <v>0</v>
      </c>
      <c r="J74" s="68">
        <f t="shared" si="17"/>
        <v>0</v>
      </c>
      <c r="K74" s="70">
        <v>0</v>
      </c>
      <c r="L74" s="81">
        <v>0</v>
      </c>
      <c r="M74" s="13">
        <v>0</v>
      </c>
      <c r="N74" s="13">
        <v>0</v>
      </c>
      <c r="O74" s="83">
        <v>0</v>
      </c>
      <c r="P74" s="81"/>
      <c r="Q74" s="13"/>
      <c r="R74" s="13"/>
      <c r="S74" s="89"/>
      <c r="T74" s="20">
        <v>0</v>
      </c>
      <c r="U74" s="20">
        <v>0</v>
      </c>
      <c r="V74" s="20">
        <v>0</v>
      </c>
      <c r="W74" s="94">
        <v>0</v>
      </c>
      <c r="X74" s="112"/>
      <c r="Y74" s="20"/>
      <c r="Z74" s="20">
        <f t="shared" si="23"/>
        <v>0</v>
      </c>
      <c r="AA74" s="77"/>
      <c r="AB74" s="81"/>
      <c r="AC74" s="13"/>
      <c r="AD74" s="13">
        <f t="shared" si="24"/>
        <v>0</v>
      </c>
      <c r="AE74" s="70"/>
      <c r="AF74" s="86"/>
      <c r="AG74" s="13">
        <v>0</v>
      </c>
      <c r="AH74" s="103">
        <f t="shared" si="18"/>
        <v>0</v>
      </c>
      <c r="AI74" s="158">
        <v>83103.81</v>
      </c>
      <c r="AJ74" s="86"/>
      <c r="AK74" s="13"/>
      <c r="AL74" s="103">
        <f t="shared" si="26"/>
        <v>0</v>
      </c>
      <c r="AM74" s="98"/>
      <c r="AN74" s="144"/>
      <c r="AO74" s="13"/>
      <c r="AP74" s="103">
        <f t="shared" si="19"/>
        <v>0</v>
      </c>
      <c r="AQ74" s="106"/>
      <c r="AR74" s="165">
        <v>0</v>
      </c>
      <c r="AS74" s="107">
        <v>0</v>
      </c>
      <c r="AT74" s="107">
        <f t="shared" si="25"/>
        <v>0</v>
      </c>
      <c r="AU74" s="160">
        <v>0</v>
      </c>
      <c r="AV74" s="144"/>
      <c r="AW74" s="13"/>
      <c r="AX74" s="103">
        <f t="shared" si="20"/>
        <v>0</v>
      </c>
      <c r="AY74" s="106"/>
      <c r="AZ74" s="84">
        <f t="shared" si="27"/>
        <v>0</v>
      </c>
      <c r="BA74" s="68">
        <f t="shared" si="27"/>
        <v>0</v>
      </c>
      <c r="BB74" s="68">
        <f t="shared" si="21"/>
        <v>0</v>
      </c>
      <c r="BC74" s="140">
        <f t="shared" si="22"/>
        <v>83103.81</v>
      </c>
    </row>
    <row r="75" spans="1:55" ht="15" customHeight="1" x14ac:dyDescent="0.25">
      <c r="A75" s="228">
        <v>648</v>
      </c>
      <c r="B75" s="19" t="s">
        <v>64</v>
      </c>
      <c r="C75" s="229">
        <v>57</v>
      </c>
      <c r="D75" s="144">
        <v>300000</v>
      </c>
      <c r="E75" s="13">
        <v>120000</v>
      </c>
      <c r="F75" s="20">
        <f t="shared" si="16"/>
        <v>420000</v>
      </c>
      <c r="G75" s="70">
        <v>395736</v>
      </c>
      <c r="H75" s="84">
        <v>138000</v>
      </c>
      <c r="I75" s="13">
        <v>0</v>
      </c>
      <c r="J75" s="68">
        <f t="shared" si="17"/>
        <v>138000</v>
      </c>
      <c r="K75" s="70">
        <v>234050.98</v>
      </c>
      <c r="L75" s="81">
        <v>344411</v>
      </c>
      <c r="M75" s="13">
        <v>0</v>
      </c>
      <c r="N75" s="13">
        <v>344411</v>
      </c>
      <c r="O75" s="83">
        <v>344511</v>
      </c>
      <c r="P75" s="81">
        <v>140000</v>
      </c>
      <c r="Q75" s="13">
        <v>100</v>
      </c>
      <c r="R75" s="13">
        <v>140100</v>
      </c>
      <c r="S75" s="89">
        <v>139930</v>
      </c>
      <c r="T75" s="20">
        <v>135000</v>
      </c>
      <c r="U75" s="20">
        <v>0</v>
      </c>
      <c r="V75" s="20">
        <f>T75+U75</f>
        <v>135000</v>
      </c>
      <c r="W75" s="94">
        <v>124136.25</v>
      </c>
      <c r="X75" s="113"/>
      <c r="Y75" s="20">
        <v>183000</v>
      </c>
      <c r="Z75" s="20">
        <f t="shared" si="23"/>
        <v>183000</v>
      </c>
      <c r="AA75" s="77">
        <v>83048.05</v>
      </c>
      <c r="AB75" s="81">
        <v>74385</v>
      </c>
      <c r="AC75" s="13"/>
      <c r="AD75" s="13">
        <f t="shared" si="24"/>
        <v>74385</v>
      </c>
      <c r="AE75" s="70">
        <v>74385</v>
      </c>
      <c r="AF75" s="86">
        <f>'[1]Rektorát a ÚM'!$C$72</f>
        <v>284250</v>
      </c>
      <c r="AG75" s="16"/>
      <c r="AH75" s="103">
        <f t="shared" si="18"/>
        <v>284250</v>
      </c>
      <c r="AI75" s="98">
        <v>525389.41</v>
      </c>
      <c r="AJ75" s="86"/>
      <c r="AK75" s="13"/>
      <c r="AL75" s="103">
        <f t="shared" si="26"/>
        <v>0</v>
      </c>
      <c r="AM75" s="98"/>
      <c r="AN75" s="144"/>
      <c r="AO75" s="13"/>
      <c r="AP75" s="103">
        <f t="shared" si="19"/>
        <v>0</v>
      </c>
      <c r="AQ75" s="106"/>
      <c r="AR75" s="165">
        <v>0</v>
      </c>
      <c r="AS75" s="107">
        <v>0</v>
      </c>
      <c r="AT75" s="107">
        <f t="shared" si="25"/>
        <v>0</v>
      </c>
      <c r="AU75" s="160">
        <v>0</v>
      </c>
      <c r="AV75" s="144"/>
      <c r="AW75" s="13"/>
      <c r="AX75" s="103">
        <f t="shared" si="20"/>
        <v>0</v>
      </c>
      <c r="AY75" s="106"/>
      <c r="AZ75" s="84">
        <f t="shared" si="27"/>
        <v>1416046</v>
      </c>
      <c r="BA75" s="68">
        <f t="shared" si="27"/>
        <v>303100</v>
      </c>
      <c r="BB75" s="68">
        <f t="shared" si="21"/>
        <v>1719146</v>
      </c>
      <c r="BC75" s="140">
        <f t="shared" si="22"/>
        <v>1921186.69</v>
      </c>
    </row>
    <row r="76" spans="1:55" ht="15" customHeight="1" x14ac:dyDescent="0.25">
      <c r="A76" s="228">
        <v>649</v>
      </c>
      <c r="B76" s="12" t="s">
        <v>65</v>
      </c>
      <c r="C76" s="229">
        <v>58</v>
      </c>
      <c r="D76" s="146">
        <v>350000</v>
      </c>
      <c r="E76" s="13">
        <v>1000</v>
      </c>
      <c r="F76" s="20">
        <f t="shared" si="16"/>
        <v>351000</v>
      </c>
      <c r="G76" s="70">
        <v>303149</v>
      </c>
      <c r="H76" s="84">
        <v>215000</v>
      </c>
      <c r="I76" s="13">
        <v>0</v>
      </c>
      <c r="J76" s="68">
        <f t="shared" si="17"/>
        <v>215000</v>
      </c>
      <c r="K76" s="70">
        <v>320001.67</v>
      </c>
      <c r="L76" s="81">
        <v>1383381</v>
      </c>
      <c r="M76" s="13">
        <v>70735</v>
      </c>
      <c r="N76" s="13">
        <v>1454116</v>
      </c>
      <c r="O76" s="83">
        <v>734166</v>
      </c>
      <c r="P76" s="81">
        <v>604000</v>
      </c>
      <c r="Q76" s="13">
        <v>168420</v>
      </c>
      <c r="R76" s="13">
        <v>772420</v>
      </c>
      <c r="S76" s="89">
        <v>779949.33</v>
      </c>
      <c r="T76" s="20">
        <v>110000</v>
      </c>
      <c r="U76" s="20">
        <v>0</v>
      </c>
      <c r="V76" s="20">
        <f>T76+U76</f>
        <v>110000</v>
      </c>
      <c r="W76" s="94">
        <v>98480.15</v>
      </c>
      <c r="X76" s="112"/>
      <c r="Y76" s="20">
        <v>42000</v>
      </c>
      <c r="Z76" s="20">
        <f t="shared" si="23"/>
        <v>42000</v>
      </c>
      <c r="AA76" s="77"/>
      <c r="AB76" s="81">
        <v>6310</v>
      </c>
      <c r="AC76" s="13"/>
      <c r="AD76" s="13">
        <f t="shared" si="24"/>
        <v>6310</v>
      </c>
      <c r="AE76" s="70">
        <v>6311</v>
      </c>
      <c r="AF76" s="100">
        <v>11600</v>
      </c>
      <c r="AG76" s="13">
        <v>300000</v>
      </c>
      <c r="AH76" s="103">
        <f t="shared" si="18"/>
        <v>311600</v>
      </c>
      <c r="AI76" s="98"/>
      <c r="AJ76" s="100"/>
      <c r="AK76" s="13"/>
      <c r="AL76" s="103">
        <f t="shared" si="26"/>
        <v>0</v>
      </c>
      <c r="AM76" s="98">
        <v>510</v>
      </c>
      <c r="AN76" s="146">
        <v>500</v>
      </c>
      <c r="AO76" s="13">
        <v>0</v>
      </c>
      <c r="AP76" s="103">
        <f t="shared" si="19"/>
        <v>500</v>
      </c>
      <c r="AQ76" s="106">
        <v>654.72</v>
      </c>
      <c r="AR76" s="165">
        <v>0</v>
      </c>
      <c r="AS76" s="107">
        <v>27400</v>
      </c>
      <c r="AT76" s="107">
        <f t="shared" si="25"/>
        <v>27400</v>
      </c>
      <c r="AU76" s="160">
        <v>27378.93</v>
      </c>
      <c r="AV76" s="146"/>
      <c r="AW76" s="13">
        <v>1500</v>
      </c>
      <c r="AX76" s="103">
        <f t="shared" si="20"/>
        <v>1500</v>
      </c>
      <c r="AY76" s="106">
        <v>1312</v>
      </c>
      <c r="AZ76" s="84">
        <f t="shared" si="27"/>
        <v>2680791</v>
      </c>
      <c r="BA76" s="68">
        <f t="shared" si="27"/>
        <v>611055</v>
      </c>
      <c r="BB76" s="68">
        <f t="shared" si="21"/>
        <v>3291846</v>
      </c>
      <c r="BC76" s="140">
        <f t="shared" si="22"/>
        <v>2271912.8000000003</v>
      </c>
    </row>
    <row r="77" spans="1:55" ht="24" customHeight="1" x14ac:dyDescent="0.25">
      <c r="A77" s="228">
        <v>651</v>
      </c>
      <c r="B77" s="19" t="s">
        <v>66</v>
      </c>
      <c r="C77" s="229">
        <v>59</v>
      </c>
      <c r="D77" s="144">
        <v>0</v>
      </c>
      <c r="E77" s="13">
        <v>0</v>
      </c>
      <c r="F77" s="20">
        <f t="shared" si="16"/>
        <v>0</v>
      </c>
      <c r="G77" s="70">
        <v>0</v>
      </c>
      <c r="H77" s="84">
        <v>0</v>
      </c>
      <c r="I77" s="13">
        <v>0</v>
      </c>
      <c r="J77" s="68">
        <f t="shared" si="17"/>
        <v>0</v>
      </c>
      <c r="K77" s="70">
        <v>90118.2</v>
      </c>
      <c r="L77" s="81">
        <v>0</v>
      </c>
      <c r="M77" s="13">
        <v>0</v>
      </c>
      <c r="N77" s="13">
        <v>0</v>
      </c>
      <c r="O77" s="83">
        <v>0</v>
      </c>
      <c r="P77" s="81"/>
      <c r="Q77" s="13"/>
      <c r="R77" s="13"/>
      <c r="S77" s="89"/>
      <c r="T77" s="20">
        <v>0</v>
      </c>
      <c r="U77" s="20">
        <v>0</v>
      </c>
      <c r="V77" s="20">
        <v>0</v>
      </c>
      <c r="W77" s="94">
        <v>0</v>
      </c>
      <c r="X77" s="112"/>
      <c r="Y77" s="20"/>
      <c r="Z77" s="20">
        <f t="shared" si="23"/>
        <v>0</v>
      </c>
      <c r="AA77" s="77">
        <v>217846.59</v>
      </c>
      <c r="AB77" s="81"/>
      <c r="AC77" s="13"/>
      <c r="AD77" s="13">
        <f t="shared" si="24"/>
        <v>0</v>
      </c>
      <c r="AE77" s="70"/>
      <c r="AF77" s="86"/>
      <c r="AG77" s="13"/>
      <c r="AH77" s="103">
        <f t="shared" si="18"/>
        <v>0</v>
      </c>
      <c r="AI77" s="98"/>
      <c r="AJ77" s="86"/>
      <c r="AK77" s="13"/>
      <c r="AL77" s="103">
        <f t="shared" si="26"/>
        <v>0</v>
      </c>
      <c r="AM77" s="98"/>
      <c r="AN77" s="144"/>
      <c r="AO77" s="13"/>
      <c r="AP77" s="103">
        <f t="shared" si="19"/>
        <v>0</v>
      </c>
      <c r="AQ77" s="106"/>
      <c r="AR77" s="165">
        <v>0</v>
      </c>
      <c r="AS77" s="107">
        <v>0</v>
      </c>
      <c r="AT77" s="107">
        <f t="shared" si="25"/>
        <v>0</v>
      </c>
      <c r="AU77" s="160">
        <v>0</v>
      </c>
      <c r="AV77" s="144"/>
      <c r="AW77" s="13"/>
      <c r="AX77" s="103">
        <f t="shared" si="20"/>
        <v>0</v>
      </c>
      <c r="AY77" s="106"/>
      <c r="AZ77" s="84">
        <f t="shared" si="27"/>
        <v>0</v>
      </c>
      <c r="BA77" s="68">
        <f t="shared" si="27"/>
        <v>0</v>
      </c>
      <c r="BB77" s="68">
        <f t="shared" si="21"/>
        <v>0</v>
      </c>
      <c r="BC77" s="140">
        <f t="shared" si="22"/>
        <v>307964.78999999998</v>
      </c>
    </row>
    <row r="78" spans="1:55" ht="15" customHeight="1" x14ac:dyDescent="0.25">
      <c r="A78" s="238">
        <v>652</v>
      </c>
      <c r="B78" s="33" t="s">
        <v>67</v>
      </c>
      <c r="C78" s="229">
        <v>60</v>
      </c>
      <c r="D78" s="144">
        <v>0</v>
      </c>
      <c r="E78" s="13">
        <v>0</v>
      </c>
      <c r="F78" s="20">
        <f t="shared" si="16"/>
        <v>0</v>
      </c>
      <c r="G78" s="70">
        <v>0</v>
      </c>
      <c r="H78" s="84">
        <v>0</v>
      </c>
      <c r="I78" s="13">
        <v>0</v>
      </c>
      <c r="J78" s="68">
        <f t="shared" si="17"/>
        <v>0</v>
      </c>
      <c r="K78" s="70">
        <v>0</v>
      </c>
      <c r="L78" s="81">
        <v>0</v>
      </c>
      <c r="M78" s="13">
        <v>0</v>
      </c>
      <c r="N78" s="13">
        <v>0</v>
      </c>
      <c r="O78" s="83">
        <v>0</v>
      </c>
      <c r="P78" s="81"/>
      <c r="Q78" s="13"/>
      <c r="R78" s="13"/>
      <c r="S78" s="89"/>
      <c r="T78" s="20">
        <v>0</v>
      </c>
      <c r="U78" s="20">
        <v>0</v>
      </c>
      <c r="V78" s="20">
        <v>0</v>
      </c>
      <c r="W78" s="94">
        <v>0</v>
      </c>
      <c r="X78" s="112"/>
      <c r="Y78" s="20"/>
      <c r="Z78" s="20">
        <f t="shared" si="23"/>
        <v>0</v>
      </c>
      <c r="AA78" s="77"/>
      <c r="AB78" s="81"/>
      <c r="AC78" s="13"/>
      <c r="AD78" s="13">
        <f t="shared" si="24"/>
        <v>0</v>
      </c>
      <c r="AE78" s="70"/>
      <c r="AF78" s="86"/>
      <c r="AG78" s="13"/>
      <c r="AH78" s="103">
        <f t="shared" si="18"/>
        <v>0</v>
      </c>
      <c r="AI78" s="98"/>
      <c r="AJ78" s="86"/>
      <c r="AK78" s="13"/>
      <c r="AL78" s="103">
        <f t="shared" si="26"/>
        <v>0</v>
      </c>
      <c r="AM78" s="98"/>
      <c r="AN78" s="144"/>
      <c r="AO78" s="13"/>
      <c r="AP78" s="103">
        <f t="shared" si="19"/>
        <v>0</v>
      </c>
      <c r="AQ78" s="106"/>
      <c r="AR78" s="165">
        <v>0</v>
      </c>
      <c r="AS78" s="107">
        <v>0</v>
      </c>
      <c r="AT78" s="107">
        <f t="shared" si="25"/>
        <v>0</v>
      </c>
      <c r="AU78" s="160">
        <v>0</v>
      </c>
      <c r="AV78" s="144"/>
      <c r="AW78" s="13"/>
      <c r="AX78" s="103">
        <f t="shared" si="20"/>
        <v>0</v>
      </c>
      <c r="AY78" s="106"/>
      <c r="AZ78" s="84">
        <f t="shared" si="27"/>
        <v>0</v>
      </c>
      <c r="BA78" s="68">
        <f t="shared" si="27"/>
        <v>0</v>
      </c>
      <c r="BB78" s="68">
        <f t="shared" si="21"/>
        <v>0</v>
      </c>
      <c r="BC78" s="140">
        <f t="shared" si="22"/>
        <v>0</v>
      </c>
    </row>
    <row r="79" spans="1:55" ht="15" customHeight="1" x14ac:dyDescent="0.25">
      <c r="A79" s="228">
        <v>653</v>
      </c>
      <c r="B79" s="12" t="s">
        <v>68</v>
      </c>
      <c r="C79" s="229">
        <v>61</v>
      </c>
      <c r="D79" s="144">
        <v>0</v>
      </c>
      <c r="E79" s="13">
        <v>0</v>
      </c>
      <c r="F79" s="20">
        <f t="shared" si="16"/>
        <v>0</v>
      </c>
      <c r="G79" s="70">
        <v>0</v>
      </c>
      <c r="H79" s="84">
        <v>0</v>
      </c>
      <c r="I79" s="13">
        <v>0</v>
      </c>
      <c r="J79" s="68">
        <f t="shared" si="17"/>
        <v>0</v>
      </c>
      <c r="K79" s="70">
        <v>0</v>
      </c>
      <c r="L79" s="81">
        <v>0</v>
      </c>
      <c r="M79" s="13">
        <v>0</v>
      </c>
      <c r="N79" s="13">
        <v>0</v>
      </c>
      <c r="O79" s="83">
        <v>0</v>
      </c>
      <c r="P79" s="81"/>
      <c r="Q79" s="13"/>
      <c r="R79" s="13"/>
      <c r="S79" s="89"/>
      <c r="T79" s="20">
        <v>0</v>
      </c>
      <c r="U79" s="20">
        <v>0</v>
      </c>
      <c r="V79" s="20">
        <v>0</v>
      </c>
      <c r="W79" s="94">
        <v>0</v>
      </c>
      <c r="X79" s="112"/>
      <c r="Y79" s="20"/>
      <c r="Z79" s="20">
        <f t="shared" si="23"/>
        <v>0</v>
      </c>
      <c r="AA79" s="77"/>
      <c r="AB79" s="81"/>
      <c r="AC79" s="13"/>
      <c r="AD79" s="13">
        <f t="shared" si="24"/>
        <v>0</v>
      </c>
      <c r="AE79" s="70"/>
      <c r="AF79" s="86"/>
      <c r="AG79" s="13"/>
      <c r="AH79" s="103">
        <f t="shared" si="18"/>
        <v>0</v>
      </c>
      <c r="AI79" s="98"/>
      <c r="AJ79" s="86"/>
      <c r="AK79" s="13"/>
      <c r="AL79" s="103">
        <f t="shared" si="26"/>
        <v>0</v>
      </c>
      <c r="AM79" s="98"/>
      <c r="AN79" s="144"/>
      <c r="AO79" s="13"/>
      <c r="AP79" s="103">
        <f t="shared" si="19"/>
        <v>0</v>
      </c>
      <c r="AQ79" s="106"/>
      <c r="AR79" s="165">
        <v>0</v>
      </c>
      <c r="AS79" s="107">
        <v>0</v>
      </c>
      <c r="AT79" s="107">
        <f t="shared" si="25"/>
        <v>0</v>
      </c>
      <c r="AU79" s="160">
        <v>0</v>
      </c>
      <c r="AV79" s="144"/>
      <c r="AW79" s="13"/>
      <c r="AX79" s="103">
        <f t="shared" si="20"/>
        <v>0</v>
      </c>
      <c r="AY79" s="106"/>
      <c r="AZ79" s="84">
        <f t="shared" si="27"/>
        <v>0</v>
      </c>
      <c r="BA79" s="68">
        <f t="shared" si="27"/>
        <v>0</v>
      </c>
      <c r="BB79" s="68">
        <f t="shared" si="21"/>
        <v>0</v>
      </c>
      <c r="BC79" s="140">
        <f t="shared" si="22"/>
        <v>0</v>
      </c>
    </row>
    <row r="80" spans="1:55" ht="15" customHeight="1" x14ac:dyDescent="0.25">
      <c r="A80" s="228">
        <v>654</v>
      </c>
      <c r="B80" s="12" t="s">
        <v>69</v>
      </c>
      <c r="C80" s="229">
        <v>62</v>
      </c>
      <c r="D80" s="144">
        <v>0</v>
      </c>
      <c r="E80" s="13">
        <v>0</v>
      </c>
      <c r="F80" s="20">
        <f t="shared" si="16"/>
        <v>0</v>
      </c>
      <c r="G80" s="70">
        <v>0</v>
      </c>
      <c r="H80" s="84">
        <v>0</v>
      </c>
      <c r="I80" s="13">
        <v>0</v>
      </c>
      <c r="J80" s="68">
        <f t="shared" si="17"/>
        <v>0</v>
      </c>
      <c r="K80" s="70">
        <v>0</v>
      </c>
      <c r="L80" s="81">
        <v>0</v>
      </c>
      <c r="M80" s="13">
        <v>0</v>
      </c>
      <c r="N80" s="13">
        <v>0</v>
      </c>
      <c r="O80" s="83">
        <v>0</v>
      </c>
      <c r="P80" s="81"/>
      <c r="Q80" s="13"/>
      <c r="R80" s="13"/>
      <c r="S80" s="89"/>
      <c r="T80" s="20">
        <v>0</v>
      </c>
      <c r="U80" s="20">
        <v>0</v>
      </c>
      <c r="V80" s="20">
        <v>0</v>
      </c>
      <c r="W80" s="94">
        <v>0</v>
      </c>
      <c r="X80" s="112"/>
      <c r="Y80" s="20"/>
      <c r="Z80" s="20">
        <f t="shared" si="23"/>
        <v>0</v>
      </c>
      <c r="AA80" s="77"/>
      <c r="AB80" s="81"/>
      <c r="AC80" s="13"/>
      <c r="AD80" s="13">
        <f t="shared" si="24"/>
        <v>0</v>
      </c>
      <c r="AE80" s="70"/>
      <c r="AF80" s="86"/>
      <c r="AG80" s="13"/>
      <c r="AH80" s="103">
        <f t="shared" si="18"/>
        <v>0</v>
      </c>
      <c r="AI80" s="98"/>
      <c r="AJ80" s="86"/>
      <c r="AK80" s="13"/>
      <c r="AL80" s="103">
        <f t="shared" si="26"/>
        <v>0</v>
      </c>
      <c r="AM80" s="98"/>
      <c r="AN80" s="144"/>
      <c r="AO80" s="13"/>
      <c r="AP80" s="103">
        <f t="shared" si="19"/>
        <v>0</v>
      </c>
      <c r="AQ80" s="106"/>
      <c r="AR80" s="165">
        <v>0</v>
      </c>
      <c r="AS80" s="107">
        <v>0</v>
      </c>
      <c r="AT80" s="107">
        <f t="shared" si="25"/>
        <v>0</v>
      </c>
      <c r="AU80" s="160">
        <v>0</v>
      </c>
      <c r="AV80" s="144"/>
      <c r="AW80" s="13"/>
      <c r="AX80" s="103">
        <f t="shared" si="20"/>
        <v>0</v>
      </c>
      <c r="AY80" s="106"/>
      <c r="AZ80" s="84">
        <f t="shared" si="27"/>
        <v>0</v>
      </c>
      <c r="BA80" s="68">
        <f t="shared" si="27"/>
        <v>0</v>
      </c>
      <c r="BB80" s="68">
        <f t="shared" si="21"/>
        <v>0</v>
      </c>
      <c r="BC80" s="140">
        <f t="shared" si="22"/>
        <v>0</v>
      </c>
    </row>
    <row r="81" spans="1:56" ht="15" customHeight="1" x14ac:dyDescent="0.25">
      <c r="A81" s="228">
        <v>655</v>
      </c>
      <c r="B81" s="12" t="s">
        <v>70</v>
      </c>
      <c r="C81" s="229">
        <v>63</v>
      </c>
      <c r="D81" s="144">
        <v>0</v>
      </c>
      <c r="E81" s="13">
        <v>0</v>
      </c>
      <c r="F81" s="20">
        <f t="shared" si="16"/>
        <v>0</v>
      </c>
      <c r="G81" s="70">
        <v>0</v>
      </c>
      <c r="H81" s="84">
        <v>0</v>
      </c>
      <c r="I81" s="13">
        <v>0</v>
      </c>
      <c r="J81" s="68">
        <f t="shared" si="17"/>
        <v>0</v>
      </c>
      <c r="K81" s="70">
        <v>0</v>
      </c>
      <c r="L81" s="81">
        <v>0</v>
      </c>
      <c r="M81" s="13">
        <v>0</v>
      </c>
      <c r="N81" s="13">
        <v>0</v>
      </c>
      <c r="O81" s="83">
        <v>0</v>
      </c>
      <c r="P81" s="81"/>
      <c r="Q81" s="13"/>
      <c r="R81" s="13"/>
      <c r="S81" s="89"/>
      <c r="T81" s="20">
        <v>0</v>
      </c>
      <c r="U81" s="20">
        <v>0</v>
      </c>
      <c r="V81" s="20">
        <v>0</v>
      </c>
      <c r="W81" s="94">
        <v>0</v>
      </c>
      <c r="X81" s="112"/>
      <c r="Y81" s="20"/>
      <c r="Z81" s="20">
        <f t="shared" si="23"/>
        <v>0</v>
      </c>
      <c r="AA81" s="77"/>
      <c r="AB81" s="81">
        <v>58124</v>
      </c>
      <c r="AC81" s="13"/>
      <c r="AD81" s="13">
        <f t="shared" si="24"/>
        <v>58124</v>
      </c>
      <c r="AE81" s="70">
        <v>71737</v>
      </c>
      <c r="AF81" s="86">
        <v>57000</v>
      </c>
      <c r="AG81" s="13"/>
      <c r="AH81" s="103">
        <f t="shared" si="18"/>
        <v>57000</v>
      </c>
      <c r="AI81" s="98"/>
      <c r="AJ81" s="86"/>
      <c r="AK81" s="13"/>
      <c r="AL81" s="103">
        <f t="shared" si="26"/>
        <v>0</v>
      </c>
      <c r="AM81" s="98"/>
      <c r="AN81" s="144"/>
      <c r="AO81" s="13"/>
      <c r="AP81" s="103">
        <f t="shared" si="19"/>
        <v>0</v>
      </c>
      <c r="AQ81" s="106"/>
      <c r="AR81" s="165">
        <v>0</v>
      </c>
      <c r="AS81" s="107">
        <v>0</v>
      </c>
      <c r="AT81" s="107">
        <f t="shared" si="25"/>
        <v>0</v>
      </c>
      <c r="AU81" s="160">
        <v>0</v>
      </c>
      <c r="AV81" s="144"/>
      <c r="AW81" s="13"/>
      <c r="AX81" s="103">
        <f t="shared" si="20"/>
        <v>0</v>
      </c>
      <c r="AY81" s="106"/>
      <c r="AZ81" s="84">
        <f t="shared" si="27"/>
        <v>115124</v>
      </c>
      <c r="BA81" s="68">
        <f t="shared" si="27"/>
        <v>0</v>
      </c>
      <c r="BB81" s="68">
        <f t="shared" si="21"/>
        <v>115124</v>
      </c>
      <c r="BC81" s="140">
        <f t="shared" si="22"/>
        <v>71737</v>
      </c>
    </row>
    <row r="82" spans="1:56" ht="15" customHeight="1" x14ac:dyDescent="0.25">
      <c r="A82" s="228">
        <v>656</v>
      </c>
      <c r="B82" s="12" t="s">
        <v>71</v>
      </c>
      <c r="C82" s="229">
        <v>64</v>
      </c>
      <c r="D82" s="144">
        <v>50000</v>
      </c>
      <c r="E82" s="13">
        <v>0</v>
      </c>
      <c r="F82" s="20">
        <f t="shared" si="16"/>
        <v>50000</v>
      </c>
      <c r="G82" s="70">
        <v>79835</v>
      </c>
      <c r="H82" s="84">
        <v>20600</v>
      </c>
      <c r="I82" s="13">
        <v>0</v>
      </c>
      <c r="J82" s="68">
        <f t="shared" si="17"/>
        <v>20600</v>
      </c>
      <c r="K82" s="70">
        <v>85405.15</v>
      </c>
      <c r="L82" s="81">
        <v>77571</v>
      </c>
      <c r="M82" s="13">
        <v>0</v>
      </c>
      <c r="N82" s="13">
        <v>77571</v>
      </c>
      <c r="O82" s="83">
        <v>73296</v>
      </c>
      <c r="P82" s="81">
        <v>8824</v>
      </c>
      <c r="Q82" s="13"/>
      <c r="R82" s="13">
        <v>8824</v>
      </c>
      <c r="S82" s="89">
        <v>78822.19</v>
      </c>
      <c r="T82" s="20">
        <v>7700</v>
      </c>
      <c r="U82" s="20">
        <v>0</v>
      </c>
      <c r="V82" s="20">
        <f>T82+U82</f>
        <v>7700</v>
      </c>
      <c r="W82" s="94">
        <v>6699.1</v>
      </c>
      <c r="X82" s="112"/>
      <c r="Y82" s="20">
        <v>95540</v>
      </c>
      <c r="Z82" s="20">
        <f t="shared" si="23"/>
        <v>95540</v>
      </c>
      <c r="AA82" s="77">
        <v>95540.19</v>
      </c>
      <c r="AB82" s="81"/>
      <c r="AC82" s="13"/>
      <c r="AD82" s="13">
        <f t="shared" si="24"/>
        <v>0</v>
      </c>
      <c r="AE82" s="70"/>
      <c r="AF82" s="86">
        <v>0</v>
      </c>
      <c r="AG82" s="13">
        <v>0</v>
      </c>
      <c r="AH82" s="103">
        <f t="shared" si="18"/>
        <v>0</v>
      </c>
      <c r="AI82" s="98">
        <v>84925.17</v>
      </c>
      <c r="AJ82" s="86">
        <v>10813</v>
      </c>
      <c r="AK82" s="13">
        <v>0</v>
      </c>
      <c r="AL82" s="103">
        <v>10813</v>
      </c>
      <c r="AM82" s="98">
        <v>10988.37</v>
      </c>
      <c r="AN82" s="144"/>
      <c r="AO82" s="13"/>
      <c r="AP82" s="103">
        <f t="shared" si="19"/>
        <v>0</v>
      </c>
      <c r="AQ82" s="106"/>
      <c r="AR82" s="165">
        <v>0</v>
      </c>
      <c r="AS82" s="107">
        <v>0</v>
      </c>
      <c r="AT82" s="107">
        <f t="shared" si="25"/>
        <v>0</v>
      </c>
      <c r="AU82" s="160">
        <v>0</v>
      </c>
      <c r="AV82" s="144"/>
      <c r="AW82" s="13"/>
      <c r="AX82" s="103">
        <f t="shared" si="20"/>
        <v>0</v>
      </c>
      <c r="AY82" s="106"/>
      <c r="AZ82" s="84">
        <f t="shared" si="27"/>
        <v>175508</v>
      </c>
      <c r="BA82" s="68">
        <f t="shared" si="27"/>
        <v>95540</v>
      </c>
      <c r="BB82" s="68">
        <f t="shared" si="21"/>
        <v>271048</v>
      </c>
      <c r="BC82" s="140">
        <f t="shared" si="22"/>
        <v>515511.16999999993</v>
      </c>
    </row>
    <row r="83" spans="1:56" ht="15" customHeight="1" x14ac:dyDescent="0.25">
      <c r="A83" s="228">
        <v>657</v>
      </c>
      <c r="B83" s="12" t="s">
        <v>72</v>
      </c>
      <c r="C83" s="229">
        <v>65</v>
      </c>
      <c r="D83" s="144">
        <v>0</v>
      </c>
      <c r="E83" s="13">
        <v>0</v>
      </c>
      <c r="F83" s="20">
        <f t="shared" si="16"/>
        <v>0</v>
      </c>
      <c r="G83" s="70">
        <v>0</v>
      </c>
      <c r="H83" s="84">
        <v>0</v>
      </c>
      <c r="I83" s="13">
        <v>0</v>
      </c>
      <c r="J83" s="68">
        <f t="shared" si="17"/>
        <v>0</v>
      </c>
      <c r="K83" s="70">
        <v>0</v>
      </c>
      <c r="L83" s="81">
        <v>0</v>
      </c>
      <c r="M83" s="13">
        <v>0</v>
      </c>
      <c r="N83" s="13">
        <v>0</v>
      </c>
      <c r="O83" s="83">
        <v>0</v>
      </c>
      <c r="P83" s="81"/>
      <c r="Q83" s="13"/>
      <c r="R83" s="13"/>
      <c r="S83" s="89"/>
      <c r="T83" s="20">
        <v>0</v>
      </c>
      <c r="U83" s="20">
        <v>0</v>
      </c>
      <c r="V83" s="20">
        <v>0</v>
      </c>
      <c r="W83" s="94">
        <v>0</v>
      </c>
      <c r="X83" s="112"/>
      <c r="Y83" s="20"/>
      <c r="Z83" s="20">
        <f t="shared" si="23"/>
        <v>0</v>
      </c>
      <c r="AA83" s="77"/>
      <c r="AB83" s="81"/>
      <c r="AC83" s="13">
        <v>8800</v>
      </c>
      <c r="AD83" s="13">
        <f t="shared" si="24"/>
        <v>8800</v>
      </c>
      <c r="AE83" s="70">
        <v>18638</v>
      </c>
      <c r="AF83" s="86"/>
      <c r="AG83" s="13"/>
      <c r="AH83" s="103">
        <f t="shared" si="18"/>
        <v>0</v>
      </c>
      <c r="AI83" s="98"/>
      <c r="AJ83" s="86"/>
      <c r="AK83" s="13"/>
      <c r="AL83" s="103">
        <f t="shared" si="26"/>
        <v>0</v>
      </c>
      <c r="AM83" s="98"/>
      <c r="AN83" s="144"/>
      <c r="AO83" s="13"/>
      <c r="AP83" s="103">
        <f t="shared" si="19"/>
        <v>0</v>
      </c>
      <c r="AQ83" s="106"/>
      <c r="AR83" s="165">
        <v>0</v>
      </c>
      <c r="AS83" s="107">
        <v>0</v>
      </c>
      <c r="AT83" s="107">
        <f t="shared" si="25"/>
        <v>0</v>
      </c>
      <c r="AU83" s="160">
        <v>0</v>
      </c>
      <c r="AV83" s="144"/>
      <c r="AW83" s="13"/>
      <c r="AX83" s="103">
        <f t="shared" si="20"/>
        <v>0</v>
      </c>
      <c r="AY83" s="106"/>
      <c r="AZ83" s="84">
        <f t="shared" si="27"/>
        <v>0</v>
      </c>
      <c r="BA83" s="68">
        <f t="shared" si="27"/>
        <v>8800</v>
      </c>
      <c r="BB83" s="68">
        <f t="shared" si="21"/>
        <v>8800</v>
      </c>
      <c r="BC83" s="140">
        <f t="shared" si="22"/>
        <v>18638</v>
      </c>
    </row>
    <row r="84" spans="1:56" ht="15" customHeight="1" x14ac:dyDescent="0.25">
      <c r="A84" s="228">
        <v>658</v>
      </c>
      <c r="B84" s="12" t="s">
        <v>73</v>
      </c>
      <c r="C84" s="229">
        <v>66</v>
      </c>
      <c r="D84" s="144">
        <v>0</v>
      </c>
      <c r="E84" s="13">
        <v>160000</v>
      </c>
      <c r="F84" s="20">
        <f t="shared" si="16"/>
        <v>160000</v>
      </c>
      <c r="G84" s="70">
        <v>171808</v>
      </c>
      <c r="H84" s="84">
        <v>0</v>
      </c>
      <c r="I84" s="13">
        <v>98000</v>
      </c>
      <c r="J84" s="68">
        <f t="shared" si="17"/>
        <v>98000</v>
      </c>
      <c r="K84" s="70">
        <v>92427.01</v>
      </c>
      <c r="L84" s="81">
        <v>1984</v>
      </c>
      <c r="M84" s="13">
        <v>392956</v>
      </c>
      <c r="N84" s="13">
        <v>394940</v>
      </c>
      <c r="O84" s="83">
        <v>234625</v>
      </c>
      <c r="P84" s="81"/>
      <c r="Q84" s="13">
        <v>166000</v>
      </c>
      <c r="R84" s="13">
        <v>166000</v>
      </c>
      <c r="S84" s="89">
        <v>159422.49</v>
      </c>
      <c r="T84" s="20">
        <v>0</v>
      </c>
      <c r="U84" s="20">
        <v>8000</v>
      </c>
      <c r="V84" s="20">
        <v>8000</v>
      </c>
      <c r="W84" s="94">
        <v>6154.71</v>
      </c>
      <c r="X84" s="114"/>
      <c r="Y84" s="111">
        <v>53000</v>
      </c>
      <c r="Z84" s="20">
        <f t="shared" si="23"/>
        <v>53000</v>
      </c>
      <c r="AA84" s="77">
        <v>61696.54</v>
      </c>
      <c r="AB84" s="81"/>
      <c r="AC84" s="13"/>
      <c r="AD84" s="13">
        <f t="shared" si="24"/>
        <v>0</v>
      </c>
      <c r="AE84" s="70"/>
      <c r="AF84" s="86">
        <v>0</v>
      </c>
      <c r="AG84" s="13">
        <v>200000</v>
      </c>
      <c r="AH84" s="103">
        <f t="shared" si="18"/>
        <v>200000</v>
      </c>
      <c r="AI84" s="98">
        <v>199249.8</v>
      </c>
      <c r="AJ84" s="86"/>
      <c r="AK84" s="13"/>
      <c r="AL84" s="103">
        <f t="shared" si="26"/>
        <v>0</v>
      </c>
      <c r="AM84" s="98"/>
      <c r="AN84" s="144">
        <v>0</v>
      </c>
      <c r="AO84" s="13">
        <v>46000</v>
      </c>
      <c r="AP84" s="103">
        <f t="shared" si="19"/>
        <v>46000</v>
      </c>
      <c r="AQ84" s="106">
        <v>60176.45</v>
      </c>
      <c r="AR84" s="165">
        <v>0</v>
      </c>
      <c r="AS84" s="107">
        <v>124800</v>
      </c>
      <c r="AT84" s="107">
        <f t="shared" si="25"/>
        <v>124800</v>
      </c>
      <c r="AU84" s="160">
        <v>124725.8</v>
      </c>
      <c r="AV84" s="144"/>
      <c r="AW84" s="13">
        <v>10200</v>
      </c>
      <c r="AX84" s="103">
        <f t="shared" si="20"/>
        <v>10200</v>
      </c>
      <c r="AY84" s="106">
        <v>12598.47</v>
      </c>
      <c r="AZ84" s="84">
        <f t="shared" si="27"/>
        <v>1984</v>
      </c>
      <c r="BA84" s="68">
        <f t="shared" si="27"/>
        <v>1258956</v>
      </c>
      <c r="BB84" s="68">
        <f t="shared" si="21"/>
        <v>1260940</v>
      </c>
      <c r="BC84" s="140">
        <f t="shared" si="22"/>
        <v>1122884.27</v>
      </c>
    </row>
    <row r="85" spans="1:56" ht="15" customHeight="1" x14ac:dyDescent="0.25">
      <c r="A85" s="228">
        <v>661</v>
      </c>
      <c r="B85" s="12" t="s">
        <v>74</v>
      </c>
      <c r="C85" s="229">
        <v>67</v>
      </c>
      <c r="D85" s="144">
        <v>0</v>
      </c>
      <c r="E85" s="13">
        <v>0</v>
      </c>
      <c r="F85" s="20">
        <f t="shared" si="16"/>
        <v>0</v>
      </c>
      <c r="G85" s="70">
        <v>0</v>
      </c>
      <c r="H85" s="84">
        <v>0</v>
      </c>
      <c r="I85" s="13">
        <v>0</v>
      </c>
      <c r="J85" s="68">
        <f t="shared" si="17"/>
        <v>0</v>
      </c>
      <c r="K85" s="70">
        <v>0</v>
      </c>
      <c r="L85" s="81">
        <v>0</v>
      </c>
      <c r="M85" s="13">
        <v>0</v>
      </c>
      <c r="N85" s="13">
        <v>0</v>
      </c>
      <c r="O85" s="83">
        <v>0</v>
      </c>
      <c r="P85" s="81"/>
      <c r="Q85" s="13"/>
      <c r="R85" s="13"/>
      <c r="S85" s="89"/>
      <c r="T85" s="20">
        <v>0</v>
      </c>
      <c r="U85" s="20">
        <v>0</v>
      </c>
      <c r="V85" s="20">
        <v>0</v>
      </c>
      <c r="W85" s="94">
        <v>0</v>
      </c>
      <c r="X85" s="112"/>
      <c r="Y85" s="20"/>
      <c r="Z85" s="20">
        <f t="shared" si="23"/>
        <v>0</v>
      </c>
      <c r="AA85" s="77"/>
      <c r="AB85" s="81"/>
      <c r="AC85" s="13"/>
      <c r="AD85" s="13">
        <f t="shared" si="24"/>
        <v>0</v>
      </c>
      <c r="AE85" s="70"/>
      <c r="AF85" s="86"/>
      <c r="AG85" s="13"/>
      <c r="AH85" s="103">
        <f t="shared" si="18"/>
        <v>0</v>
      </c>
      <c r="AI85" s="98"/>
      <c r="AJ85" s="86"/>
      <c r="AK85" s="13"/>
      <c r="AL85" s="103">
        <f t="shared" si="26"/>
        <v>0</v>
      </c>
      <c r="AM85" s="98"/>
      <c r="AN85" s="144"/>
      <c r="AO85" s="13"/>
      <c r="AP85" s="103">
        <f t="shared" si="19"/>
        <v>0</v>
      </c>
      <c r="AQ85" s="106"/>
      <c r="AR85" s="165">
        <v>0</v>
      </c>
      <c r="AS85" s="107">
        <v>0</v>
      </c>
      <c r="AT85" s="107">
        <f t="shared" si="25"/>
        <v>0</v>
      </c>
      <c r="AU85" s="160">
        <v>0</v>
      </c>
      <c r="AV85" s="144"/>
      <c r="AW85" s="13"/>
      <c r="AX85" s="103">
        <f t="shared" si="20"/>
        <v>0</v>
      </c>
      <c r="AY85" s="106"/>
      <c r="AZ85" s="84">
        <f t="shared" si="27"/>
        <v>0</v>
      </c>
      <c r="BA85" s="68">
        <f t="shared" si="27"/>
        <v>0</v>
      </c>
      <c r="BB85" s="68">
        <f t="shared" si="21"/>
        <v>0</v>
      </c>
      <c r="BC85" s="140">
        <f t="shared" si="22"/>
        <v>0</v>
      </c>
    </row>
    <row r="86" spans="1:56" ht="15" customHeight="1" x14ac:dyDescent="0.25">
      <c r="A86" s="228">
        <v>662</v>
      </c>
      <c r="B86" s="12" t="s">
        <v>75</v>
      </c>
      <c r="C86" s="229">
        <v>68</v>
      </c>
      <c r="D86" s="144">
        <v>2800</v>
      </c>
      <c r="E86" s="13">
        <v>0</v>
      </c>
      <c r="F86" s="20">
        <f t="shared" si="16"/>
        <v>2800</v>
      </c>
      <c r="G86" s="70">
        <v>2791</v>
      </c>
      <c r="H86" s="84">
        <v>25000</v>
      </c>
      <c r="I86" s="13">
        <v>0</v>
      </c>
      <c r="J86" s="68">
        <f t="shared" si="17"/>
        <v>25000</v>
      </c>
      <c r="K86" s="70">
        <v>26978.560000000001</v>
      </c>
      <c r="L86" s="81">
        <v>16849</v>
      </c>
      <c r="M86" s="13">
        <v>0</v>
      </c>
      <c r="N86" s="13">
        <v>16849</v>
      </c>
      <c r="O86" s="83">
        <v>13102</v>
      </c>
      <c r="P86" s="81">
        <v>5175</v>
      </c>
      <c r="Q86" s="13"/>
      <c r="R86" s="13">
        <v>5175</v>
      </c>
      <c r="S86" s="89">
        <v>7167.01</v>
      </c>
      <c r="T86" s="20">
        <v>0</v>
      </c>
      <c r="U86" s="20">
        <v>0</v>
      </c>
      <c r="V86" s="20">
        <v>0</v>
      </c>
      <c r="W86" s="94">
        <v>20000</v>
      </c>
      <c r="X86" s="112"/>
      <c r="Y86" s="20">
        <v>38000</v>
      </c>
      <c r="Z86" s="20">
        <f t="shared" si="23"/>
        <v>38000</v>
      </c>
      <c r="AA86" s="77">
        <v>38579.46</v>
      </c>
      <c r="AB86" s="81">
        <v>4207</v>
      </c>
      <c r="AC86" s="13"/>
      <c r="AD86" s="13">
        <f t="shared" si="24"/>
        <v>4207</v>
      </c>
      <c r="AE86" s="70">
        <v>4179</v>
      </c>
      <c r="AF86" s="86"/>
      <c r="AG86" s="13"/>
      <c r="AH86" s="103">
        <f t="shared" si="18"/>
        <v>0</v>
      </c>
      <c r="AI86" s="98">
        <v>3169.39</v>
      </c>
      <c r="AJ86" s="86">
        <v>1000</v>
      </c>
      <c r="AK86" s="13">
        <v>0</v>
      </c>
      <c r="AL86" s="103">
        <v>1000</v>
      </c>
      <c r="AM86" s="98"/>
      <c r="AN86" s="144"/>
      <c r="AO86" s="13"/>
      <c r="AP86" s="103">
        <f t="shared" si="19"/>
        <v>0</v>
      </c>
      <c r="AQ86" s="106"/>
      <c r="AR86" s="165">
        <v>0</v>
      </c>
      <c r="AS86" s="107">
        <v>0</v>
      </c>
      <c r="AT86" s="107">
        <f t="shared" si="25"/>
        <v>0</v>
      </c>
      <c r="AU86" s="160">
        <v>0</v>
      </c>
      <c r="AV86" s="144"/>
      <c r="AW86" s="13"/>
      <c r="AX86" s="103">
        <f t="shared" si="20"/>
        <v>0</v>
      </c>
      <c r="AY86" s="106"/>
      <c r="AZ86" s="84">
        <f t="shared" si="27"/>
        <v>55031</v>
      </c>
      <c r="BA86" s="68">
        <f t="shared" si="27"/>
        <v>38000</v>
      </c>
      <c r="BB86" s="68">
        <f t="shared" si="21"/>
        <v>93031</v>
      </c>
      <c r="BC86" s="140">
        <f t="shared" si="22"/>
        <v>115966.42</v>
      </c>
    </row>
    <row r="87" spans="1:56" ht="15" customHeight="1" x14ac:dyDescent="0.25">
      <c r="A87" s="228">
        <v>663</v>
      </c>
      <c r="B87" s="12" t="s">
        <v>76</v>
      </c>
      <c r="C87" s="229">
        <v>69</v>
      </c>
      <c r="D87" s="144">
        <v>0</v>
      </c>
      <c r="E87" s="13">
        <v>0</v>
      </c>
      <c r="F87" s="20">
        <f t="shared" si="16"/>
        <v>0</v>
      </c>
      <c r="G87" s="70">
        <v>0</v>
      </c>
      <c r="H87" s="84">
        <v>0</v>
      </c>
      <c r="I87" s="13">
        <v>0</v>
      </c>
      <c r="J87" s="68">
        <f t="shared" si="17"/>
        <v>0</v>
      </c>
      <c r="K87" s="70">
        <v>0</v>
      </c>
      <c r="L87" s="81">
        <v>0</v>
      </c>
      <c r="M87" s="13">
        <v>0</v>
      </c>
      <c r="N87" s="13">
        <v>0</v>
      </c>
      <c r="O87" s="83">
        <v>0</v>
      </c>
      <c r="P87" s="81"/>
      <c r="Q87" s="13"/>
      <c r="R87" s="13"/>
      <c r="S87" s="89"/>
      <c r="T87" s="20">
        <v>0</v>
      </c>
      <c r="U87" s="20">
        <v>0</v>
      </c>
      <c r="V87" s="20">
        <v>0</v>
      </c>
      <c r="W87" s="94">
        <v>0</v>
      </c>
      <c r="X87" s="112"/>
      <c r="Y87" s="20"/>
      <c r="Z87" s="20">
        <f t="shared" si="23"/>
        <v>0</v>
      </c>
      <c r="AA87" s="77"/>
      <c r="AB87" s="81"/>
      <c r="AC87" s="13"/>
      <c r="AD87" s="13">
        <f t="shared" si="24"/>
        <v>0</v>
      </c>
      <c r="AE87" s="70"/>
      <c r="AF87" s="86"/>
      <c r="AG87" s="13"/>
      <c r="AH87" s="103">
        <f t="shared" si="18"/>
        <v>0</v>
      </c>
      <c r="AI87" s="98"/>
      <c r="AJ87" s="86"/>
      <c r="AK87" s="13"/>
      <c r="AL87" s="103">
        <f t="shared" si="26"/>
        <v>0</v>
      </c>
      <c r="AM87" s="98"/>
      <c r="AN87" s="144"/>
      <c r="AO87" s="13"/>
      <c r="AP87" s="103">
        <f t="shared" si="19"/>
        <v>0</v>
      </c>
      <c r="AQ87" s="106"/>
      <c r="AR87" s="165">
        <v>0</v>
      </c>
      <c r="AS87" s="107">
        <v>0</v>
      </c>
      <c r="AT87" s="107">
        <f t="shared" si="25"/>
        <v>0</v>
      </c>
      <c r="AU87" s="160">
        <v>0</v>
      </c>
      <c r="AV87" s="144"/>
      <c r="AW87" s="13"/>
      <c r="AX87" s="103">
        <f t="shared" si="20"/>
        <v>0</v>
      </c>
      <c r="AY87" s="106"/>
      <c r="AZ87" s="84">
        <f t="shared" si="27"/>
        <v>0</v>
      </c>
      <c r="BA87" s="68">
        <f t="shared" si="27"/>
        <v>0</v>
      </c>
      <c r="BB87" s="68">
        <f t="shared" si="21"/>
        <v>0</v>
      </c>
      <c r="BC87" s="140">
        <f t="shared" si="22"/>
        <v>0</v>
      </c>
    </row>
    <row r="88" spans="1:56" ht="15" customHeight="1" x14ac:dyDescent="0.25">
      <c r="A88" s="228">
        <v>664</v>
      </c>
      <c r="B88" s="12" t="s">
        <v>77</v>
      </c>
      <c r="C88" s="229">
        <v>70</v>
      </c>
      <c r="D88" s="144">
        <v>0</v>
      </c>
      <c r="E88" s="13">
        <v>0</v>
      </c>
      <c r="F88" s="20">
        <f t="shared" si="16"/>
        <v>0</v>
      </c>
      <c r="G88" s="70">
        <v>0</v>
      </c>
      <c r="H88" s="84">
        <v>0</v>
      </c>
      <c r="I88" s="13">
        <v>0</v>
      </c>
      <c r="J88" s="68">
        <f t="shared" si="17"/>
        <v>0</v>
      </c>
      <c r="K88" s="70">
        <v>0</v>
      </c>
      <c r="L88" s="81">
        <v>0</v>
      </c>
      <c r="M88" s="13">
        <v>0</v>
      </c>
      <c r="N88" s="13">
        <v>0</v>
      </c>
      <c r="O88" s="83">
        <v>0</v>
      </c>
      <c r="P88" s="81"/>
      <c r="Q88" s="13"/>
      <c r="R88" s="13"/>
      <c r="S88" s="89"/>
      <c r="T88" s="20">
        <v>0</v>
      </c>
      <c r="U88" s="20">
        <v>0</v>
      </c>
      <c r="V88" s="20">
        <v>0</v>
      </c>
      <c r="W88" s="94">
        <v>0</v>
      </c>
      <c r="X88" s="112"/>
      <c r="Y88" s="20"/>
      <c r="Z88" s="20">
        <f t="shared" si="23"/>
        <v>0</v>
      </c>
      <c r="AA88" s="77"/>
      <c r="AB88" s="81"/>
      <c r="AC88" s="13"/>
      <c r="AD88" s="13">
        <f t="shared" si="24"/>
        <v>0</v>
      </c>
      <c r="AE88" s="70"/>
      <c r="AF88" s="86"/>
      <c r="AG88" s="13"/>
      <c r="AH88" s="103">
        <f t="shared" si="18"/>
        <v>0</v>
      </c>
      <c r="AI88" s="98"/>
      <c r="AJ88" s="86"/>
      <c r="AK88" s="13"/>
      <c r="AL88" s="103">
        <f t="shared" si="26"/>
        <v>0</v>
      </c>
      <c r="AM88" s="98"/>
      <c r="AN88" s="144"/>
      <c r="AO88" s="13"/>
      <c r="AP88" s="103">
        <f t="shared" si="19"/>
        <v>0</v>
      </c>
      <c r="AQ88" s="106"/>
      <c r="AR88" s="165">
        <v>0</v>
      </c>
      <c r="AS88" s="107">
        <v>0</v>
      </c>
      <c r="AT88" s="107">
        <f t="shared" si="25"/>
        <v>0</v>
      </c>
      <c r="AU88" s="160">
        <v>0</v>
      </c>
      <c r="AV88" s="144"/>
      <c r="AW88" s="13"/>
      <c r="AX88" s="103">
        <f t="shared" si="20"/>
        <v>0</v>
      </c>
      <c r="AY88" s="106"/>
      <c r="AZ88" s="84">
        <f t="shared" si="27"/>
        <v>0</v>
      </c>
      <c r="BA88" s="68">
        <f t="shared" si="27"/>
        <v>0</v>
      </c>
      <c r="BB88" s="68">
        <f t="shared" si="21"/>
        <v>0</v>
      </c>
      <c r="BC88" s="140">
        <f t="shared" si="22"/>
        <v>0</v>
      </c>
    </row>
    <row r="89" spans="1:56" ht="15" customHeight="1" x14ac:dyDescent="0.25">
      <c r="A89" s="228">
        <v>665</v>
      </c>
      <c r="B89" s="12" t="s">
        <v>78</v>
      </c>
      <c r="C89" s="229">
        <v>71</v>
      </c>
      <c r="D89" s="144">
        <v>0</v>
      </c>
      <c r="E89" s="13">
        <v>0</v>
      </c>
      <c r="F89" s="20">
        <f t="shared" si="16"/>
        <v>0</v>
      </c>
      <c r="G89" s="70">
        <v>0</v>
      </c>
      <c r="H89" s="84">
        <v>0</v>
      </c>
      <c r="I89" s="13">
        <v>0</v>
      </c>
      <c r="J89" s="68">
        <f t="shared" si="17"/>
        <v>0</v>
      </c>
      <c r="K89" s="70">
        <v>3203.76</v>
      </c>
      <c r="L89" s="81">
        <v>0</v>
      </c>
      <c r="M89" s="13">
        <v>0</v>
      </c>
      <c r="N89" s="13">
        <v>0</v>
      </c>
      <c r="O89" s="83">
        <v>0</v>
      </c>
      <c r="P89" s="81"/>
      <c r="Q89" s="13"/>
      <c r="R89" s="13"/>
      <c r="S89" s="89"/>
      <c r="T89" s="20">
        <v>0</v>
      </c>
      <c r="U89" s="20">
        <v>0</v>
      </c>
      <c r="V89" s="20">
        <v>0</v>
      </c>
      <c r="W89" s="94">
        <v>0</v>
      </c>
      <c r="X89" s="112"/>
      <c r="Y89" s="20"/>
      <c r="Z89" s="20">
        <f t="shared" si="23"/>
        <v>0</v>
      </c>
      <c r="AA89" s="77"/>
      <c r="AB89" s="81"/>
      <c r="AC89" s="13"/>
      <c r="AD89" s="13">
        <f t="shared" si="24"/>
        <v>0</v>
      </c>
      <c r="AE89" s="70"/>
      <c r="AF89" s="86"/>
      <c r="AG89" s="13"/>
      <c r="AH89" s="103">
        <f t="shared" si="18"/>
        <v>0</v>
      </c>
      <c r="AI89" s="98"/>
      <c r="AJ89" s="86"/>
      <c r="AK89" s="13"/>
      <c r="AL89" s="103">
        <f t="shared" si="26"/>
        <v>0</v>
      </c>
      <c r="AM89" s="98"/>
      <c r="AN89" s="144"/>
      <c r="AO89" s="13"/>
      <c r="AP89" s="103">
        <f>AN89+AO89</f>
        <v>0</v>
      </c>
      <c r="AQ89" s="106"/>
      <c r="AR89" s="165">
        <v>0</v>
      </c>
      <c r="AS89" s="107">
        <v>0</v>
      </c>
      <c r="AT89" s="107">
        <f t="shared" si="25"/>
        <v>0</v>
      </c>
      <c r="AU89" s="160">
        <v>0</v>
      </c>
      <c r="AV89" s="144"/>
      <c r="AW89" s="13"/>
      <c r="AX89" s="103">
        <f t="shared" si="20"/>
        <v>0</v>
      </c>
      <c r="AY89" s="106"/>
      <c r="AZ89" s="84">
        <f t="shared" si="27"/>
        <v>0</v>
      </c>
      <c r="BA89" s="68">
        <f t="shared" si="27"/>
        <v>0</v>
      </c>
      <c r="BB89" s="68">
        <f t="shared" si="21"/>
        <v>0</v>
      </c>
      <c r="BC89" s="140">
        <f t="shared" si="22"/>
        <v>3203.76</v>
      </c>
    </row>
    <row r="90" spans="1:56" ht="15" customHeight="1" x14ac:dyDescent="0.25">
      <c r="A90" s="228">
        <v>667</v>
      </c>
      <c r="B90" s="12" t="s">
        <v>79</v>
      </c>
      <c r="C90" s="229">
        <v>72</v>
      </c>
      <c r="D90" s="144">
        <v>0</v>
      </c>
      <c r="E90" s="13">
        <v>0</v>
      </c>
      <c r="F90" s="20">
        <f t="shared" si="16"/>
        <v>0</v>
      </c>
      <c r="G90" s="70">
        <v>0</v>
      </c>
      <c r="H90" s="85">
        <v>0</v>
      </c>
      <c r="I90" s="13">
        <v>0</v>
      </c>
      <c r="J90" s="68">
        <f t="shared" si="17"/>
        <v>0</v>
      </c>
      <c r="K90" s="70">
        <v>0</v>
      </c>
      <c r="L90" s="81">
        <v>0</v>
      </c>
      <c r="M90" s="13">
        <v>0</v>
      </c>
      <c r="N90" s="13">
        <v>0</v>
      </c>
      <c r="O90" s="83">
        <v>0</v>
      </c>
      <c r="P90" s="81"/>
      <c r="Q90" s="13"/>
      <c r="R90" s="13"/>
      <c r="S90" s="89"/>
      <c r="T90" s="20">
        <v>0</v>
      </c>
      <c r="U90" s="20">
        <v>0</v>
      </c>
      <c r="V90" s="20">
        <v>0</v>
      </c>
      <c r="W90" s="94">
        <v>0</v>
      </c>
      <c r="X90" s="112"/>
      <c r="Y90" s="20"/>
      <c r="Z90" s="20">
        <f t="shared" si="23"/>
        <v>0</v>
      </c>
      <c r="AA90" s="77"/>
      <c r="AB90" s="81"/>
      <c r="AC90" s="13"/>
      <c r="AD90" s="13">
        <f t="shared" si="24"/>
        <v>0</v>
      </c>
      <c r="AE90" s="70"/>
      <c r="AF90" s="86"/>
      <c r="AG90" s="13"/>
      <c r="AH90" s="103">
        <f t="shared" si="18"/>
        <v>0</v>
      </c>
      <c r="AI90" s="98"/>
      <c r="AJ90" s="86"/>
      <c r="AK90" s="13"/>
      <c r="AL90" s="103">
        <f t="shared" si="26"/>
        <v>0</v>
      </c>
      <c r="AM90" s="98"/>
      <c r="AN90" s="144"/>
      <c r="AO90" s="13"/>
      <c r="AP90" s="103">
        <f t="shared" si="19"/>
        <v>0</v>
      </c>
      <c r="AQ90" s="106"/>
      <c r="AR90" s="165">
        <v>0</v>
      </c>
      <c r="AS90" s="107">
        <v>0</v>
      </c>
      <c r="AT90" s="107">
        <f t="shared" si="25"/>
        <v>0</v>
      </c>
      <c r="AU90" s="160">
        <v>0</v>
      </c>
      <c r="AV90" s="144"/>
      <c r="AW90" s="13"/>
      <c r="AX90" s="103">
        <f t="shared" si="20"/>
        <v>0</v>
      </c>
      <c r="AY90" s="106"/>
      <c r="AZ90" s="84">
        <f t="shared" si="27"/>
        <v>0</v>
      </c>
      <c r="BA90" s="68">
        <f t="shared" si="27"/>
        <v>0</v>
      </c>
      <c r="BB90" s="68">
        <f t="shared" si="21"/>
        <v>0</v>
      </c>
      <c r="BC90" s="140">
        <f t="shared" si="22"/>
        <v>0</v>
      </c>
    </row>
    <row r="91" spans="1:56" ht="15" customHeight="1" thickBot="1" x14ac:dyDescent="0.3">
      <c r="A91" s="232">
        <v>691</v>
      </c>
      <c r="B91" s="198" t="s">
        <v>80</v>
      </c>
      <c r="C91" s="239">
        <v>73</v>
      </c>
      <c r="D91" s="234">
        <v>13250000</v>
      </c>
      <c r="E91" s="183">
        <v>0</v>
      </c>
      <c r="F91" s="170">
        <f t="shared" si="16"/>
        <v>13250000</v>
      </c>
      <c r="G91" s="199">
        <v>13363839</v>
      </c>
      <c r="H91" s="200">
        <v>6752692</v>
      </c>
      <c r="I91" s="87">
        <v>0</v>
      </c>
      <c r="J91" s="201">
        <f t="shared" si="17"/>
        <v>6752692</v>
      </c>
      <c r="K91" s="202">
        <v>6907566.7800000003</v>
      </c>
      <c r="L91" s="182">
        <v>17452114</v>
      </c>
      <c r="M91" s="183">
        <v>0</v>
      </c>
      <c r="N91" s="183">
        <v>17452114</v>
      </c>
      <c r="O91" s="203">
        <v>13808640</v>
      </c>
      <c r="P91" s="182">
        <v>16936000</v>
      </c>
      <c r="Q91" s="183"/>
      <c r="R91" s="183">
        <v>16936000</v>
      </c>
      <c r="S91" s="204">
        <v>16473465.189999999</v>
      </c>
      <c r="T91" s="170">
        <v>5479022</v>
      </c>
      <c r="U91" s="170">
        <v>0</v>
      </c>
      <c r="V91" s="170">
        <v>5479022</v>
      </c>
      <c r="W91" s="205">
        <v>4659022.83</v>
      </c>
      <c r="X91" s="206">
        <f>10831691+3944700</f>
        <v>14776391</v>
      </c>
      <c r="Y91" s="170">
        <v>0</v>
      </c>
      <c r="Z91" s="170">
        <f t="shared" si="23"/>
        <v>14776391</v>
      </c>
      <c r="AA91" s="184">
        <v>15411271.08</v>
      </c>
      <c r="AB91" s="182">
        <v>4960383</v>
      </c>
      <c r="AC91" s="183"/>
      <c r="AD91" s="183">
        <f t="shared" si="24"/>
        <v>4960383</v>
      </c>
      <c r="AE91" s="199">
        <v>4405592</v>
      </c>
      <c r="AF91" s="200">
        <v>14641720</v>
      </c>
      <c r="AG91" s="183">
        <v>0</v>
      </c>
      <c r="AH91" s="207">
        <f t="shared" si="18"/>
        <v>14641720</v>
      </c>
      <c r="AI91" s="208">
        <v>13164302.59</v>
      </c>
      <c r="AJ91" s="209">
        <v>44887</v>
      </c>
      <c r="AK91" s="183">
        <v>0</v>
      </c>
      <c r="AL91" s="207">
        <v>44887</v>
      </c>
      <c r="AM91" s="208">
        <v>70632.320000000007</v>
      </c>
      <c r="AN91" s="210">
        <v>181635</v>
      </c>
      <c r="AO91" s="183">
        <v>0</v>
      </c>
      <c r="AP91" s="207">
        <f t="shared" si="19"/>
        <v>181635</v>
      </c>
      <c r="AQ91" s="211">
        <v>145711.42000000001</v>
      </c>
      <c r="AR91" s="212">
        <v>2976577</v>
      </c>
      <c r="AS91" s="213">
        <v>0</v>
      </c>
      <c r="AT91" s="213">
        <f t="shared" si="25"/>
        <v>2976577</v>
      </c>
      <c r="AU91" s="214">
        <v>4478633</v>
      </c>
      <c r="AV91" s="210">
        <v>14893.56</v>
      </c>
      <c r="AW91" s="183"/>
      <c r="AX91" s="207">
        <f t="shared" si="20"/>
        <v>14893.56</v>
      </c>
      <c r="AY91" s="211">
        <v>14893.56</v>
      </c>
      <c r="AZ91" s="180">
        <f t="shared" si="27"/>
        <v>97466314.560000002</v>
      </c>
      <c r="BA91" s="201">
        <f t="shared" si="27"/>
        <v>0</v>
      </c>
      <c r="BB91" s="201">
        <f t="shared" si="21"/>
        <v>97466314.560000002</v>
      </c>
      <c r="BC91" s="215">
        <f t="shared" si="22"/>
        <v>92903569.769999996</v>
      </c>
    </row>
    <row r="92" spans="1:56" ht="21.6" customHeight="1" thickBot="1" x14ac:dyDescent="0.25">
      <c r="A92" s="243" t="s">
        <v>81</v>
      </c>
      <c r="B92" s="244"/>
      <c r="C92" s="227">
        <v>74</v>
      </c>
      <c r="D92" s="224">
        <f>SUM(D57:D91)</f>
        <v>13952800</v>
      </c>
      <c r="E92" s="174">
        <f>SUM(E57:E91)</f>
        <v>1081000</v>
      </c>
      <c r="F92" s="174">
        <f>SUM(F57:F91)</f>
        <v>15033800</v>
      </c>
      <c r="G92" s="216">
        <f>SUM(G57:G91)</f>
        <v>15757263</v>
      </c>
      <c r="H92" s="177">
        <f t="shared" ref="H92:S92" si="28">SUM(H57:H91)</f>
        <v>7151292</v>
      </c>
      <c r="I92" s="217">
        <f>SUM(I57:I90)</f>
        <v>298000</v>
      </c>
      <c r="J92" s="218">
        <f t="shared" si="28"/>
        <v>7449292</v>
      </c>
      <c r="K92" s="216">
        <f t="shared" si="28"/>
        <v>8014133.2300000004</v>
      </c>
      <c r="L92" s="219">
        <f t="shared" si="28"/>
        <v>19276310</v>
      </c>
      <c r="M92" s="219">
        <f t="shared" si="28"/>
        <v>888870</v>
      </c>
      <c r="N92" s="219">
        <f t="shared" si="28"/>
        <v>20165180</v>
      </c>
      <c r="O92" s="216">
        <f t="shared" si="28"/>
        <v>15713984</v>
      </c>
      <c r="P92" s="219">
        <f t="shared" si="28"/>
        <v>17822493</v>
      </c>
      <c r="Q92" s="219">
        <f t="shared" si="28"/>
        <v>339020</v>
      </c>
      <c r="R92" s="219">
        <f t="shared" si="28"/>
        <v>18161513</v>
      </c>
      <c r="S92" s="216">
        <f t="shared" si="28"/>
        <v>17744161.099999998</v>
      </c>
      <c r="T92" s="174">
        <f>SUM(T57:T91)</f>
        <v>5841722</v>
      </c>
      <c r="U92" s="174">
        <f>SUM(U57:U91)</f>
        <v>203000</v>
      </c>
      <c r="V92" s="174">
        <f>SUM(V57:V91)</f>
        <v>6044722</v>
      </c>
      <c r="W92" s="220">
        <f>SUM(W57:W91)</f>
        <v>5188766.0199999996</v>
      </c>
      <c r="X92" s="173">
        <f t="shared" ref="X92:AE92" si="29">SUM(X57:X91)</f>
        <v>15142442</v>
      </c>
      <c r="Y92" s="174">
        <f t="shared" si="29"/>
        <v>886633</v>
      </c>
      <c r="Z92" s="174">
        <f t="shared" si="29"/>
        <v>16029075</v>
      </c>
      <c r="AA92" s="221">
        <f t="shared" si="29"/>
        <v>16711815.439999999</v>
      </c>
      <c r="AB92" s="222">
        <f t="shared" si="29"/>
        <v>5118679</v>
      </c>
      <c r="AC92" s="222">
        <f t="shared" si="29"/>
        <v>11900</v>
      </c>
      <c r="AD92" s="222">
        <f t="shared" si="29"/>
        <v>5130579</v>
      </c>
      <c r="AE92" s="216">
        <f t="shared" si="29"/>
        <v>4744535</v>
      </c>
      <c r="AF92" s="173">
        <f>SUM(AF57:AF91)</f>
        <v>15046570</v>
      </c>
      <c r="AG92" s="174">
        <f t="shared" ref="AG92:AP92" si="30">SUM(AG57:AG91)</f>
        <v>1810000</v>
      </c>
      <c r="AH92" s="174">
        <f t="shared" si="30"/>
        <v>16856570</v>
      </c>
      <c r="AI92" s="223">
        <f t="shared" si="30"/>
        <v>15438736.32</v>
      </c>
      <c r="AJ92" s="173">
        <f t="shared" si="30"/>
        <v>56700</v>
      </c>
      <c r="AK92" s="174">
        <f t="shared" si="30"/>
        <v>2500</v>
      </c>
      <c r="AL92" s="174">
        <f t="shared" si="30"/>
        <v>59200</v>
      </c>
      <c r="AM92" s="223">
        <f t="shared" si="30"/>
        <v>82747.360000000015</v>
      </c>
      <c r="AN92" s="224">
        <f t="shared" si="30"/>
        <v>182135</v>
      </c>
      <c r="AO92" s="174">
        <f t="shared" si="30"/>
        <v>56700</v>
      </c>
      <c r="AP92" s="174">
        <f t="shared" si="30"/>
        <v>238835</v>
      </c>
      <c r="AQ92" s="225">
        <f t="shared" ref="AQ92:AW92" si="31">SUM(AQ57:AQ91)</f>
        <v>221824.89</v>
      </c>
      <c r="AR92" s="173">
        <f t="shared" si="31"/>
        <v>3581029</v>
      </c>
      <c r="AS92" s="174">
        <f t="shared" si="31"/>
        <v>613360</v>
      </c>
      <c r="AT92" s="174">
        <f t="shared" si="31"/>
        <v>4194389</v>
      </c>
      <c r="AU92" s="223">
        <f t="shared" si="31"/>
        <v>6943962.5700000003</v>
      </c>
      <c r="AV92" s="224">
        <f t="shared" si="31"/>
        <v>14893.56</v>
      </c>
      <c r="AW92" s="174">
        <f t="shared" si="31"/>
        <v>531710</v>
      </c>
      <c r="AX92" s="174">
        <f t="shared" ref="AX92:BC92" si="32">SUM(AX57:AX91)</f>
        <v>546603.56000000006</v>
      </c>
      <c r="AY92" s="220">
        <f t="shared" si="32"/>
        <v>660565.79</v>
      </c>
      <c r="AZ92" s="196">
        <f t="shared" si="32"/>
        <v>103187065.56</v>
      </c>
      <c r="BA92" s="196">
        <f t="shared" si="32"/>
        <v>6722693</v>
      </c>
      <c r="BB92" s="196">
        <f t="shared" si="32"/>
        <v>109909758.56</v>
      </c>
      <c r="BC92" s="226">
        <f t="shared" si="32"/>
        <v>107222494.72</v>
      </c>
    </row>
    <row r="93" spans="1:56" ht="18" customHeight="1" thickBot="1" x14ac:dyDescent="0.25">
      <c r="A93" s="254" t="s">
        <v>82</v>
      </c>
      <c r="B93" s="255"/>
      <c r="C93" s="240">
        <v>75</v>
      </c>
      <c r="D93" s="155">
        <f t="shared" ref="D93:K93" si="33">D92-D49</f>
        <v>74491</v>
      </c>
      <c r="E93" s="132">
        <f t="shared" si="33"/>
        <v>120458</v>
      </c>
      <c r="F93" s="132">
        <f t="shared" si="33"/>
        <v>194949</v>
      </c>
      <c r="G93" s="133">
        <f t="shared" si="33"/>
        <v>328665</v>
      </c>
      <c r="H93" s="134">
        <f t="shared" si="33"/>
        <v>34032</v>
      </c>
      <c r="I93" s="132">
        <f t="shared" si="33"/>
        <v>74200</v>
      </c>
      <c r="J93" s="132">
        <f t="shared" si="33"/>
        <v>108232</v>
      </c>
      <c r="K93" s="133">
        <f t="shared" si="33"/>
        <v>32968.280000001192</v>
      </c>
      <c r="L93" s="134">
        <f t="shared" ref="L93:X93" si="34">L92-L49</f>
        <v>-167053</v>
      </c>
      <c r="M93" s="132">
        <f t="shared" si="34"/>
        <v>215860</v>
      </c>
      <c r="N93" s="132">
        <f t="shared" si="34"/>
        <v>48807</v>
      </c>
      <c r="O93" s="133">
        <f t="shared" si="34"/>
        <v>381755</v>
      </c>
      <c r="P93" s="135">
        <f t="shared" si="34"/>
        <v>112389</v>
      </c>
      <c r="Q93" s="135">
        <f t="shared" si="34"/>
        <v>22007</v>
      </c>
      <c r="R93" s="135">
        <f t="shared" si="34"/>
        <v>134396</v>
      </c>
      <c r="S93" s="133">
        <f t="shared" si="34"/>
        <v>262429.19999999553</v>
      </c>
      <c r="T93" s="135">
        <f t="shared" si="34"/>
        <v>116092.26999999955</v>
      </c>
      <c r="U93" s="135">
        <f t="shared" si="34"/>
        <v>8719</v>
      </c>
      <c r="V93" s="135">
        <f t="shared" si="34"/>
        <v>124811.26999999955</v>
      </c>
      <c r="W93" s="133">
        <f t="shared" si="34"/>
        <v>112921.91999999899</v>
      </c>
      <c r="X93" s="136">
        <f t="shared" si="34"/>
        <v>32357.830000000075</v>
      </c>
      <c r="Y93" s="136">
        <f t="shared" ref="Y93:AE93" si="35">Y92-Y49</f>
        <v>483362</v>
      </c>
      <c r="Z93" s="136">
        <f t="shared" si="35"/>
        <v>515719.83000000007</v>
      </c>
      <c r="AA93" s="137">
        <f t="shared" si="35"/>
        <v>158005.20999999903</v>
      </c>
      <c r="AB93" s="134">
        <f t="shared" si="35"/>
        <v>171974</v>
      </c>
      <c r="AC93" s="134">
        <f t="shared" si="35"/>
        <v>3416</v>
      </c>
      <c r="AD93" s="134">
        <f t="shared" si="35"/>
        <v>175390</v>
      </c>
      <c r="AE93" s="153">
        <f t="shared" si="35"/>
        <v>43260</v>
      </c>
      <c r="AF93" s="134">
        <f>AF92-AF49</f>
        <v>-1350001</v>
      </c>
      <c r="AG93" s="132">
        <f t="shared" ref="AG93:AQ93" si="36">AG92-AG49</f>
        <v>91755</v>
      </c>
      <c r="AH93" s="132">
        <f t="shared" si="36"/>
        <v>-1258246</v>
      </c>
      <c r="AI93" s="143">
        <f t="shared" si="36"/>
        <v>-1258705.8100000005</v>
      </c>
      <c r="AJ93" s="134">
        <f t="shared" si="36"/>
        <v>-2500</v>
      </c>
      <c r="AK93" s="132">
        <f t="shared" si="36"/>
        <v>2500</v>
      </c>
      <c r="AL93" s="132">
        <f t="shared" si="36"/>
        <v>0</v>
      </c>
      <c r="AM93" s="143">
        <f>AM92-AM49</f>
        <v>1003.3399999999965</v>
      </c>
      <c r="AN93" s="155">
        <f t="shared" si="36"/>
        <v>0</v>
      </c>
      <c r="AO93" s="132">
        <f t="shared" si="36"/>
        <v>20000</v>
      </c>
      <c r="AP93" s="132">
        <f t="shared" si="36"/>
        <v>20000</v>
      </c>
      <c r="AQ93" s="133">
        <f t="shared" si="36"/>
        <v>-22980.889999999956</v>
      </c>
      <c r="AR93" s="134">
        <f t="shared" ref="AR93:AY93" si="37">AR92-AR49</f>
        <v>-2279636</v>
      </c>
      <c r="AS93" s="132">
        <f t="shared" si="37"/>
        <v>43504</v>
      </c>
      <c r="AT93" s="132">
        <f t="shared" si="37"/>
        <v>-2236132</v>
      </c>
      <c r="AU93" s="143">
        <f t="shared" si="37"/>
        <v>574285.95000000019</v>
      </c>
      <c r="AV93" s="155">
        <f t="shared" si="37"/>
        <v>0</v>
      </c>
      <c r="AW93" s="132">
        <f t="shared" si="37"/>
        <v>4463</v>
      </c>
      <c r="AX93" s="132">
        <f t="shared" si="37"/>
        <v>4463</v>
      </c>
      <c r="AY93" s="138">
        <f t="shared" si="37"/>
        <v>-4762.3200000000652</v>
      </c>
      <c r="AZ93" s="134">
        <f>D93+H93+L93+P93+T93+X93+AB93+AF93+AJ93+AN93+AR93+AV93</f>
        <v>-3257853.9000000004</v>
      </c>
      <c r="BA93" s="132">
        <f t="shared" ref="BA93:BC93" si="38">E93+I93+M93+Q93+U93+Y93+AC93+AG93+AK93+AO93+AS93+AW93</f>
        <v>1090244</v>
      </c>
      <c r="BB93" s="132">
        <f t="shared" si="38"/>
        <v>-2167609.9000000004</v>
      </c>
      <c r="BC93" s="143">
        <f t="shared" si="38"/>
        <v>608844.87999999442</v>
      </c>
      <c r="BD93" s="5"/>
    </row>
    <row r="94" spans="1:56" ht="15" hidden="1" customHeight="1" x14ac:dyDescent="0.25">
      <c r="A94" s="242" t="s">
        <v>83</v>
      </c>
      <c r="B94" s="242"/>
      <c r="C94" s="130">
        <v>995</v>
      </c>
      <c r="D94" s="105">
        <f>SUM(D57:D93)</f>
        <v>27980091</v>
      </c>
      <c r="E94" s="105">
        <f>SUM(E57:E93)</f>
        <v>2282458</v>
      </c>
      <c r="F94" s="105">
        <f>SUM(F57:F93)</f>
        <v>30262549</v>
      </c>
      <c r="G94" s="131">
        <f>SUM(G57:G93)</f>
        <v>31843191</v>
      </c>
      <c r="AR94" s="6">
        <v>-261888</v>
      </c>
      <c r="AS94" s="6">
        <v>118830</v>
      </c>
      <c r="AT94" s="6">
        <v>-143058</v>
      </c>
      <c r="AU94" s="6">
        <v>551405.51000000071</v>
      </c>
      <c r="BB94" s="5">
        <f>F94+J94+N94+R94+V94+Z94+AD94+AH94+AL94+AP94+AT94+AX94</f>
        <v>30119491</v>
      </c>
    </row>
    <row r="95" spans="1:56" ht="8.25" customHeight="1" x14ac:dyDescent="0.2">
      <c r="A95" s="34"/>
      <c r="B95" s="35"/>
      <c r="C95" s="36"/>
      <c r="D95" s="37"/>
      <c r="E95" s="37"/>
      <c r="F95" s="38"/>
      <c r="G95" s="63"/>
    </row>
    <row r="96" spans="1:56" s="43" customFormat="1" ht="12.75" customHeight="1" x14ac:dyDescent="0.25">
      <c r="A96" s="39"/>
      <c r="B96" s="35"/>
      <c r="C96" s="40"/>
      <c r="D96" s="41"/>
      <c r="E96" s="41"/>
      <c r="F96" s="41"/>
      <c r="G96" s="64"/>
      <c r="H96" s="32"/>
      <c r="T96" s="125"/>
      <c r="V96" s="125"/>
      <c r="X96" s="125"/>
      <c r="AE96" s="125"/>
      <c r="AF96" s="125"/>
      <c r="AZ96" s="125"/>
      <c r="BA96" s="125"/>
      <c r="BB96" s="125"/>
      <c r="BC96" s="125"/>
    </row>
    <row r="97" spans="1:54" s="43" customFormat="1" ht="12.75" customHeight="1" x14ac:dyDescent="0.25">
      <c r="A97" s="39"/>
      <c r="B97" s="35"/>
      <c r="C97" s="40"/>
      <c r="D97" s="41"/>
      <c r="E97" s="41"/>
      <c r="F97" s="41"/>
      <c r="G97" s="42"/>
      <c r="H97" s="32"/>
      <c r="V97" s="125"/>
    </row>
    <row r="98" spans="1:54" s="43" customFormat="1" ht="24" customHeight="1" x14ac:dyDescent="0.25">
      <c r="A98" s="44"/>
      <c r="B98" s="44"/>
      <c r="C98" s="45"/>
      <c r="D98" s="125"/>
      <c r="E98" s="46"/>
      <c r="F98" s="46"/>
      <c r="G98" s="47"/>
      <c r="H98" s="32"/>
      <c r="AZ98" s="126"/>
      <c r="BA98" s="126"/>
      <c r="BB98" s="125"/>
    </row>
    <row r="99" spans="1:54" ht="18" customHeight="1" x14ac:dyDescent="0.2">
      <c r="A99" s="2"/>
      <c r="F99" s="6"/>
      <c r="G99" s="3"/>
      <c r="H99" s="32"/>
    </row>
    <row r="100" spans="1:54" ht="18" customHeight="1" x14ac:dyDescent="0.2">
      <c r="E100" s="48"/>
      <c r="F100" s="4"/>
      <c r="G100" s="49"/>
      <c r="H100" s="32"/>
    </row>
    <row r="101" spans="1:54" ht="18" customHeight="1" x14ac:dyDescent="0.2">
      <c r="A101" s="50"/>
      <c r="H101" s="32"/>
    </row>
    <row r="102" spans="1:54" ht="18" customHeight="1" x14ac:dyDescent="0.2">
      <c r="A102" s="51"/>
      <c r="B102" s="52"/>
      <c r="C102" s="51"/>
      <c r="D102" s="53"/>
      <c r="E102" s="53"/>
      <c r="F102" s="53"/>
      <c r="H102" s="32"/>
    </row>
    <row r="103" spans="1:54" s="60" customFormat="1" ht="23.45" customHeight="1" x14ac:dyDescent="0.2">
      <c r="A103" s="54"/>
      <c r="B103" s="55"/>
      <c r="C103" s="56"/>
      <c r="D103" s="57"/>
      <c r="E103" s="57"/>
      <c r="F103" s="57"/>
      <c r="G103" s="58"/>
      <c r="H103" s="59"/>
    </row>
    <row r="104" spans="1:54" s="60" customFormat="1" ht="25.9" customHeight="1" x14ac:dyDescent="0.2">
      <c r="A104" s="54"/>
      <c r="B104" s="61"/>
      <c r="C104" s="62"/>
      <c r="D104" s="57"/>
      <c r="E104" s="57"/>
      <c r="F104" s="57"/>
      <c r="G104" s="58"/>
      <c r="H104" s="59"/>
    </row>
  </sheetData>
  <mergeCells count="90">
    <mergeCell ref="BC55:BC56"/>
    <mergeCell ref="AR6:AU6"/>
    <mergeCell ref="AR7:AT7"/>
    <mergeCell ref="AU7:AU9"/>
    <mergeCell ref="AR54:AT54"/>
    <mergeCell ref="AR55:AT55"/>
    <mergeCell ref="AU55:AU56"/>
    <mergeCell ref="AV6:AY6"/>
    <mergeCell ref="AV7:AX7"/>
    <mergeCell ref="AY7:AY9"/>
    <mergeCell ref="AV54:AX54"/>
    <mergeCell ref="AV55:AX55"/>
    <mergeCell ref="AY55:AY56"/>
    <mergeCell ref="AM55:AM56"/>
    <mergeCell ref="AN54:AP54"/>
    <mergeCell ref="AN55:AP55"/>
    <mergeCell ref="AQ55:AQ56"/>
    <mergeCell ref="AZ54:BB54"/>
    <mergeCell ref="AZ55:BB55"/>
    <mergeCell ref="AF54:AH54"/>
    <mergeCell ref="AF55:AH55"/>
    <mergeCell ref="AI55:AI56"/>
    <mergeCell ref="AJ54:AL54"/>
    <mergeCell ref="AJ55:AL55"/>
    <mergeCell ref="AN6:AQ6"/>
    <mergeCell ref="AN7:AP7"/>
    <mergeCell ref="AQ7:AQ9"/>
    <mergeCell ref="AZ6:BC6"/>
    <mergeCell ref="AZ7:BB7"/>
    <mergeCell ref="BC7:BC9"/>
    <mergeCell ref="AF6:AI6"/>
    <mergeCell ref="AF7:AH7"/>
    <mergeCell ref="AI7:AI9"/>
    <mergeCell ref="AJ6:AM6"/>
    <mergeCell ref="AJ7:AL7"/>
    <mergeCell ref="AM7:AM9"/>
    <mergeCell ref="AB6:AE6"/>
    <mergeCell ref="AB7:AD7"/>
    <mergeCell ref="AE7:AE9"/>
    <mergeCell ref="AB54:AD54"/>
    <mergeCell ref="AB55:AD55"/>
    <mergeCell ref="AE55:AE56"/>
    <mergeCell ref="X6:AA6"/>
    <mergeCell ref="X7:Z7"/>
    <mergeCell ref="AA7:AA9"/>
    <mergeCell ref="X54:Z54"/>
    <mergeCell ref="X55:Z55"/>
    <mergeCell ref="AA55:AA56"/>
    <mergeCell ref="T6:W6"/>
    <mergeCell ref="T7:V7"/>
    <mergeCell ref="W7:W9"/>
    <mergeCell ref="T54:V54"/>
    <mergeCell ref="T55:V55"/>
    <mergeCell ref="W55:W56"/>
    <mergeCell ref="P6:S6"/>
    <mergeCell ref="P7:R7"/>
    <mergeCell ref="S7:S9"/>
    <mergeCell ref="P54:R54"/>
    <mergeCell ref="P55:R55"/>
    <mergeCell ref="S55:S56"/>
    <mergeCell ref="H54:J54"/>
    <mergeCell ref="H55:J55"/>
    <mergeCell ref="K55:K56"/>
    <mergeCell ref="L6:O6"/>
    <mergeCell ref="L7:N7"/>
    <mergeCell ref="O7:O9"/>
    <mergeCell ref="L54:N54"/>
    <mergeCell ref="L55:N55"/>
    <mergeCell ref="O55:O56"/>
    <mergeCell ref="H6:K6"/>
    <mergeCell ref="H7:J7"/>
    <mergeCell ref="K7:K9"/>
    <mergeCell ref="B3:G3"/>
    <mergeCell ref="G55:G56"/>
    <mergeCell ref="A92:B92"/>
    <mergeCell ref="A93:B93"/>
    <mergeCell ref="D6:G6"/>
    <mergeCell ref="A7:A9"/>
    <mergeCell ref="B7:B9"/>
    <mergeCell ref="C7:C9"/>
    <mergeCell ref="D7:F7"/>
    <mergeCell ref="G7:G8"/>
    <mergeCell ref="A94:B94"/>
    <mergeCell ref="A49:B49"/>
    <mergeCell ref="A50:B50"/>
    <mergeCell ref="D54:F54"/>
    <mergeCell ref="A55:A56"/>
    <mergeCell ref="B55:B56"/>
    <mergeCell ref="C55:C56"/>
    <mergeCell ref="D55:F55"/>
  </mergeCells>
  <pageMargins left="0.70866141732283472" right="0.70866141732283472" top="0.74803149606299213" bottom="0.74803149606299213" header="0.31496062992125984" footer="0.31496062992125984"/>
  <pageSetup paperSize="9" scale="54" fitToHeight="0" orientation="portrait" r:id="rId1"/>
  <rowBreaks count="1" manualBreakCount="1">
    <brk id="94" max="16383" man="1"/>
  </rowBreaks>
  <colBreaks count="6" manualBreakCount="6">
    <brk id="11" max="1048575" man="1"/>
    <brk id="19" max="1048575" man="1"/>
    <brk id="27" max="1048575" man="1"/>
    <brk id="35" max="1048575" man="1"/>
    <brk id="43" max="1048575" man="1"/>
    <brk id="51" max="92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Hárok1</vt:lpstr>
      <vt:lpstr>Hárok1!Názvy_tlače</vt:lpstr>
      <vt:lpstr>Hárok1!Oblasť_tlače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Mihalikova</dc:creator>
  <cp:lastModifiedBy>Gogorova</cp:lastModifiedBy>
  <cp:lastPrinted>2020-09-03T13:15:20Z</cp:lastPrinted>
  <dcterms:created xsi:type="dcterms:W3CDTF">2019-04-26T07:00:10Z</dcterms:created>
  <dcterms:modified xsi:type="dcterms:W3CDTF">2021-10-14T14:03:25Z</dcterms:modified>
</cp:coreProperties>
</file>