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65" yWindow="45" windowWidth="10110" windowHeight="9390"/>
  </bookViews>
  <sheets>
    <sheet name="NV 2013 STU  " sheetId="5" r:id="rId1"/>
    <sheet name="Hárok1" sheetId="1" r:id="rId2"/>
    <sheet name="Hárok2" sheetId="2" r:id="rId3"/>
    <sheet name="Hárok3" sheetId="3" r:id="rId4"/>
  </sheets>
  <externalReferences>
    <externalReference r:id="rId5"/>
    <externalReference r:id="rId6"/>
  </externalReferences>
  <definedNames>
    <definedName name="_xlnm.Print_Area" localSheetId="0">'NV 2013 STU  '!#REF!</definedName>
  </definedNames>
  <calcPr calcId="145621"/>
</workbook>
</file>

<file path=xl/calcChain.xml><?xml version="1.0" encoding="utf-8"?>
<calcChain xmlns="http://schemas.openxmlformats.org/spreadsheetml/2006/main">
  <c r="G76" i="5" l="1"/>
  <c r="G74" i="5"/>
  <c r="G68" i="5"/>
  <c r="G67" i="5"/>
  <c r="G63" i="5"/>
  <c r="G51" i="5"/>
  <c r="G50" i="5"/>
  <c r="G49" i="5"/>
  <c r="G84" i="5"/>
  <c r="G85" i="5" s="1"/>
  <c r="G45" i="5"/>
  <c r="G41" i="5"/>
  <c r="F84" i="5" l="1"/>
  <c r="E25" i="5"/>
  <c r="E38" i="5"/>
  <c r="D76" i="5" l="1"/>
  <c r="D68" i="5"/>
  <c r="D63" i="5"/>
  <c r="D54" i="5"/>
  <c r="D51" i="5"/>
  <c r="D50" i="5"/>
  <c r="D49" i="5"/>
  <c r="C83" i="5"/>
  <c r="C78" i="5"/>
  <c r="C76" i="5"/>
  <c r="C74" i="5"/>
  <c r="C68" i="5"/>
  <c r="C63" i="5"/>
  <c r="C54" i="5"/>
  <c r="C51" i="5"/>
  <c r="C50" i="5"/>
  <c r="C49" i="5"/>
  <c r="D30" i="5"/>
  <c r="D29" i="5"/>
  <c r="D27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C27" i="5"/>
  <c r="E27" i="5" s="1"/>
  <c r="C40" i="5"/>
  <c r="E40" i="5" s="1"/>
  <c r="C35" i="5"/>
  <c r="E35" i="5" s="1"/>
  <c r="C30" i="5"/>
  <c r="C29" i="5"/>
  <c r="E29" i="5" s="1"/>
  <c r="C20" i="5"/>
  <c r="E20" i="5" s="1"/>
  <c r="C19" i="5"/>
  <c r="E19" i="5" s="1"/>
  <c r="C17" i="5"/>
  <c r="C16" i="5"/>
  <c r="E16" i="5" s="1"/>
  <c r="C15" i="5"/>
  <c r="C14" i="5"/>
  <c r="E14" i="5" s="1"/>
  <c r="C13" i="5"/>
  <c r="C12" i="5"/>
  <c r="E12" i="5" s="1"/>
  <c r="C11" i="5"/>
  <c r="C10" i="5"/>
  <c r="E10" i="5" s="1"/>
  <c r="C9" i="5"/>
  <c r="C8" i="5"/>
  <c r="E8" i="5" s="1"/>
  <c r="C7" i="5"/>
  <c r="C6" i="5"/>
  <c r="E6" i="5" s="1"/>
  <c r="E7" i="5" l="1"/>
  <c r="E9" i="5"/>
  <c r="E11" i="5"/>
  <c r="E13" i="5"/>
  <c r="E15" i="5"/>
  <c r="E17" i="5"/>
  <c r="E30" i="5"/>
  <c r="C84" i="5"/>
  <c r="D84" i="5"/>
  <c r="D45" i="5"/>
  <c r="C45" i="5"/>
  <c r="E83" i="5"/>
  <c r="D82" i="5"/>
  <c r="C82" i="5"/>
  <c r="E82" i="5" s="1"/>
  <c r="B82" i="5"/>
  <c r="A82" i="5"/>
  <c r="D81" i="5"/>
  <c r="C81" i="5"/>
  <c r="E81" i="5" s="1"/>
  <c r="B81" i="5"/>
  <c r="A81" i="5"/>
  <c r="D80" i="5"/>
  <c r="C80" i="5"/>
  <c r="E80" i="5" s="1"/>
  <c r="B80" i="5"/>
  <c r="A80" i="5"/>
  <c r="D79" i="5"/>
  <c r="C79" i="5"/>
  <c r="E79" i="5" s="1"/>
  <c r="B79" i="5"/>
  <c r="A79" i="5"/>
  <c r="E78" i="5"/>
  <c r="D77" i="5"/>
  <c r="C77" i="5"/>
  <c r="B77" i="5"/>
  <c r="A77" i="5"/>
  <c r="E76" i="5"/>
  <c r="D75" i="5"/>
  <c r="C75" i="5"/>
  <c r="B75" i="5"/>
  <c r="A75" i="5"/>
  <c r="E74" i="5"/>
  <c r="D73" i="5"/>
  <c r="C73" i="5"/>
  <c r="B73" i="5"/>
  <c r="A73" i="5"/>
  <c r="D72" i="5"/>
  <c r="C72" i="5"/>
  <c r="B72" i="5"/>
  <c r="A72" i="5"/>
  <c r="F71" i="5"/>
  <c r="D71" i="5"/>
  <c r="C71" i="5"/>
  <c r="B71" i="5"/>
  <c r="A71" i="5"/>
  <c r="F70" i="5"/>
  <c r="D70" i="5"/>
  <c r="C70" i="5"/>
  <c r="B70" i="5"/>
  <c r="A70" i="5"/>
  <c r="F69" i="5"/>
  <c r="D69" i="5"/>
  <c r="C69" i="5"/>
  <c r="B69" i="5"/>
  <c r="A69" i="5"/>
  <c r="E68" i="5"/>
  <c r="E67" i="5"/>
  <c r="F66" i="5"/>
  <c r="D66" i="5"/>
  <c r="C66" i="5"/>
  <c r="B66" i="5"/>
  <c r="A66" i="5"/>
  <c r="F65" i="5"/>
  <c r="D65" i="5"/>
  <c r="C65" i="5"/>
  <c r="B65" i="5"/>
  <c r="A65" i="5"/>
  <c r="F64" i="5"/>
  <c r="D64" i="5"/>
  <c r="C64" i="5"/>
  <c r="B64" i="5"/>
  <c r="A64" i="5"/>
  <c r="E63" i="5"/>
  <c r="D62" i="5"/>
  <c r="C62" i="5"/>
  <c r="B62" i="5"/>
  <c r="A62" i="5"/>
  <c r="F61" i="5"/>
  <c r="D61" i="5"/>
  <c r="C61" i="5"/>
  <c r="B61" i="5"/>
  <c r="A61" i="5"/>
  <c r="F60" i="5"/>
  <c r="D60" i="5"/>
  <c r="C60" i="5"/>
  <c r="B60" i="5"/>
  <c r="A60" i="5"/>
  <c r="D59" i="5"/>
  <c r="B59" i="5"/>
  <c r="A59" i="5"/>
  <c r="F58" i="5"/>
  <c r="D58" i="5"/>
  <c r="C58" i="5"/>
  <c r="B58" i="5"/>
  <c r="A58" i="5"/>
  <c r="D57" i="5"/>
  <c r="C57" i="5"/>
  <c r="B57" i="5"/>
  <c r="A57" i="5"/>
  <c r="D56" i="5"/>
  <c r="C56" i="5"/>
  <c r="B56" i="5"/>
  <c r="A56" i="5"/>
  <c r="D55" i="5"/>
  <c r="C55" i="5"/>
  <c r="B55" i="5"/>
  <c r="A55" i="5"/>
  <c r="E54" i="5"/>
  <c r="D53" i="5"/>
  <c r="C53" i="5"/>
  <c r="B53" i="5"/>
  <c r="A53" i="5"/>
  <c r="D52" i="5"/>
  <c r="C52" i="5"/>
  <c r="B52" i="5"/>
  <c r="A52" i="5"/>
  <c r="E51" i="5"/>
  <c r="E50" i="5"/>
  <c r="E49" i="5"/>
  <c r="F44" i="5"/>
  <c r="D44" i="5"/>
  <c r="C44" i="5"/>
  <c r="B44" i="5"/>
  <c r="A44" i="5"/>
  <c r="F43" i="5"/>
  <c r="D43" i="5"/>
  <c r="C43" i="5"/>
  <c r="E43" i="5" s="1"/>
  <c r="B43" i="5"/>
  <c r="A43" i="5"/>
  <c r="F42" i="5"/>
  <c r="D42" i="5"/>
  <c r="C42" i="5"/>
  <c r="B42" i="5"/>
  <c r="A42" i="5"/>
  <c r="F41" i="5"/>
  <c r="D41" i="5"/>
  <c r="C41" i="5"/>
  <c r="E41" i="5" s="1"/>
  <c r="B41" i="5"/>
  <c r="A41" i="5"/>
  <c r="D39" i="5"/>
  <c r="C39" i="5"/>
  <c r="E39" i="5" s="1"/>
  <c r="B39" i="5"/>
  <c r="A39" i="5"/>
  <c r="F38" i="5"/>
  <c r="B38" i="5"/>
  <c r="A38" i="5"/>
  <c r="D37" i="5"/>
  <c r="E37" i="5" s="1"/>
  <c r="B37" i="5"/>
  <c r="A37" i="5"/>
  <c r="D36" i="5"/>
  <c r="C36" i="5"/>
  <c r="E36" i="5" s="1"/>
  <c r="B36" i="5"/>
  <c r="A36" i="5"/>
  <c r="D34" i="5"/>
  <c r="C34" i="5"/>
  <c r="E34" i="5" s="1"/>
  <c r="B34" i="5"/>
  <c r="A34" i="5"/>
  <c r="D33" i="5"/>
  <c r="C33" i="5"/>
  <c r="E33" i="5" s="1"/>
  <c r="B33" i="5"/>
  <c r="A33" i="5"/>
  <c r="D32" i="5"/>
  <c r="C32" i="5"/>
  <c r="E32" i="5" s="1"/>
  <c r="B32" i="5"/>
  <c r="A32" i="5"/>
  <c r="D31" i="5"/>
  <c r="C31" i="5"/>
  <c r="E31" i="5" s="1"/>
  <c r="B31" i="5"/>
  <c r="A31" i="5"/>
  <c r="D28" i="5"/>
  <c r="C28" i="5"/>
  <c r="B28" i="5"/>
  <c r="A28" i="5"/>
  <c r="D26" i="5"/>
  <c r="C26" i="5"/>
  <c r="E26" i="5" s="1"/>
  <c r="B26" i="5"/>
  <c r="A26" i="5"/>
  <c r="F25" i="5"/>
  <c r="D24" i="5"/>
  <c r="C24" i="5"/>
  <c r="B24" i="5"/>
  <c r="A24" i="5"/>
  <c r="D23" i="5"/>
  <c r="C23" i="5"/>
  <c r="B23" i="5"/>
  <c r="A23" i="5"/>
  <c r="D22" i="5"/>
  <c r="C22" i="5"/>
  <c r="B22" i="5"/>
  <c r="D21" i="5"/>
  <c r="C21" i="5"/>
  <c r="E21" i="5" s="1"/>
  <c r="B21" i="5"/>
  <c r="A21" i="5"/>
  <c r="C4" i="5"/>
  <c r="E22" i="5" l="1"/>
  <c r="E23" i="5"/>
  <c r="E24" i="5"/>
  <c r="E42" i="5"/>
  <c r="E44" i="5"/>
  <c r="E75" i="5"/>
  <c r="E28" i="5"/>
  <c r="E45" i="5"/>
  <c r="F21" i="5"/>
  <c r="F22" i="5"/>
  <c r="F24" i="5"/>
  <c r="F31" i="5"/>
  <c r="F33" i="5"/>
  <c r="F36" i="5"/>
  <c r="E52" i="5"/>
  <c r="E53" i="5"/>
  <c r="E59" i="5"/>
  <c r="E61" i="5"/>
  <c r="E64" i="5"/>
  <c r="E66" i="5"/>
  <c r="E70" i="5"/>
  <c r="E72" i="5"/>
  <c r="F26" i="5"/>
  <c r="E73" i="5"/>
  <c r="F23" i="5"/>
  <c r="F28" i="5"/>
  <c r="F32" i="5"/>
  <c r="F34" i="5"/>
  <c r="F39" i="5"/>
  <c r="E55" i="5"/>
  <c r="E56" i="5"/>
  <c r="E57" i="5"/>
  <c r="E58" i="5"/>
  <c r="E60" i="5"/>
  <c r="E62" i="5"/>
  <c r="E65" i="5"/>
  <c r="E69" i="5"/>
  <c r="E71" i="5"/>
  <c r="E77" i="5"/>
  <c r="D85" i="5"/>
  <c r="E84" i="5"/>
  <c r="C85" i="5"/>
  <c r="E86" i="5" l="1"/>
  <c r="E85" i="5"/>
  <c r="C18" i="5" l="1"/>
  <c r="F45" i="5" l="1"/>
  <c r="F85" i="5" s="1"/>
  <c r="E18" i="5"/>
</calcChain>
</file>

<file path=xl/sharedStrings.xml><?xml version="1.0" encoding="utf-8"?>
<sst xmlns="http://schemas.openxmlformats.org/spreadsheetml/2006/main" count="55" uniqueCount="48">
  <si>
    <t>Náklady</t>
  </si>
  <si>
    <t>Číslo účtu</t>
  </si>
  <si>
    <t>Spolu</t>
  </si>
  <si>
    <t>Hlavná</t>
  </si>
  <si>
    <t>spolu</t>
  </si>
  <si>
    <t xml:space="preserve">Náklady spolu </t>
  </si>
  <si>
    <t>Výnosy</t>
  </si>
  <si>
    <t>Činnosť</t>
  </si>
  <si>
    <t>Vynosy spolu</t>
  </si>
  <si>
    <t>Výsledok hospodárenia pred zdanením</t>
  </si>
  <si>
    <t>Príloha č. 1</t>
  </si>
  <si>
    <t>Spotreba materiálu</t>
  </si>
  <si>
    <t>Spotreba energie</t>
  </si>
  <si>
    <t>Predaný tovar</t>
  </si>
  <si>
    <t>Opravy a udržiavanie</t>
  </si>
  <si>
    <t>Cestovné</t>
  </si>
  <si>
    <t>Náklady na reprezentáciu</t>
  </si>
  <si>
    <t>Ostatné služby</t>
  </si>
  <si>
    <t>Mzdové náklady</t>
  </si>
  <si>
    <t>Ostatné sociálne poistenie</t>
  </si>
  <si>
    <t>Zákon.sociál. poistenie</t>
  </si>
  <si>
    <t>Zákonné sociálne náklady</t>
  </si>
  <si>
    <t>Ostatné sociálne náklady</t>
  </si>
  <si>
    <t>Daň z motorových vozidiel</t>
  </si>
  <si>
    <t>Daň z nehnuteľností</t>
  </si>
  <si>
    <t>Ostatné dane a poplatky</t>
  </si>
  <si>
    <t>Ostatné pokuty a penále</t>
  </si>
  <si>
    <t>Kurzové straty</t>
  </si>
  <si>
    <t>Osobitné náklady</t>
  </si>
  <si>
    <t>Iné ostatné náklady</t>
  </si>
  <si>
    <t>Odpisy dlhodového nehmotného majetku a dlhodobého hmotného majetku</t>
  </si>
  <si>
    <t>Tvorba fondov</t>
  </si>
  <si>
    <t>Poskytnuté príspevky iným účtovným jednotkám</t>
  </si>
  <si>
    <t>Tržby za vlastné výrobky</t>
  </si>
  <si>
    <t>Tržby z predaja služieb</t>
  </si>
  <si>
    <t>Tržby za predaný tovar</t>
  </si>
  <si>
    <t>Zmena stavu zásob výrobkov</t>
  </si>
  <si>
    <t>Úroky</t>
  </si>
  <si>
    <t>Iné ostatné výnosy</t>
  </si>
  <si>
    <t>Výnosy z použitia fondov</t>
  </si>
  <si>
    <t>Výnosy z prenájmu majetku</t>
  </si>
  <si>
    <t>Prijaté príspevky od iných organizácii</t>
  </si>
  <si>
    <t>Dotácie na prevádzku</t>
  </si>
  <si>
    <t>Prijaté dary</t>
  </si>
  <si>
    <t>Návrh rozpočtu STU na rok 2014</t>
  </si>
  <si>
    <t>R 2013</t>
  </si>
  <si>
    <t>Ekonomická</t>
  </si>
  <si>
    <t>Skutočnosť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</si>
</sst>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70C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color rgb="FF0070C0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sz val="10"/>
      <color indexed="4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0"/>
      <color theme="3" tint="0.399975585192419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1" fillId="0" borderId="0"/>
    <xf numFmtId="49" fontId="10" fillId="0" borderId="8">
      <alignment horizontal="center" vertical="center" wrapText="1"/>
    </xf>
    <xf numFmtId="0" fontId="3" fillId="0" borderId="0"/>
    <xf numFmtId="0" fontId="1" fillId="0" borderId="0"/>
    <xf numFmtId="0" fontId="1" fillId="0" borderId="0"/>
    <xf numFmtId="0" fontId="10" fillId="0" borderId="8">
      <alignment horizontal="left" vertical="center" wrapText="1"/>
    </xf>
    <xf numFmtId="0" fontId="15" fillId="0" borderId="0"/>
    <xf numFmtId="49" fontId="16" fillId="0" borderId="8">
      <alignment horizontal="center" vertical="center" wrapText="1"/>
    </xf>
  </cellStyleXfs>
  <cellXfs count="71">
    <xf numFmtId="0" fontId="0" fillId="0" borderId="0" xfId="0"/>
    <xf numFmtId="0" fontId="2" fillId="0" borderId="0" xfId="1" applyFont="1"/>
    <xf numFmtId="0" fontId="4" fillId="0" borderId="0" xfId="0" applyFont="1"/>
    <xf numFmtId="0" fontId="5" fillId="0" borderId="0" xfId="0" applyFont="1"/>
    <xf numFmtId="0" fontId="7" fillId="0" borderId="6" xfId="1" applyFont="1" applyBorder="1"/>
    <xf numFmtId="3" fontId="4" fillId="0" borderId="8" xfId="0" applyNumberFormat="1" applyFont="1" applyBorder="1"/>
    <xf numFmtId="3" fontId="2" fillId="0" borderId="11" xfId="1" applyNumberFormat="1" applyFont="1" applyBorder="1"/>
    <xf numFmtId="3" fontId="4" fillId="0" borderId="13" xfId="0" applyNumberFormat="1" applyFont="1" applyBorder="1"/>
    <xf numFmtId="0" fontId="4" fillId="0" borderId="0" xfId="0" applyFont="1" applyBorder="1"/>
    <xf numFmtId="3" fontId="2" fillId="0" borderId="0" xfId="1" applyNumberFormat="1" applyFont="1" applyBorder="1"/>
    <xf numFmtId="3" fontId="4" fillId="0" borderId="0" xfId="0" applyNumberFormat="1" applyFont="1"/>
    <xf numFmtId="0" fontId="2" fillId="0" borderId="0" xfId="1" applyFont="1" applyBorder="1"/>
    <xf numFmtId="0" fontId="2" fillId="0" borderId="14" xfId="1" applyFont="1" applyBorder="1"/>
    <xf numFmtId="0" fontId="9" fillId="0" borderId="0" xfId="3" applyFont="1" applyBorder="1"/>
    <xf numFmtId="0" fontId="5" fillId="0" borderId="0" xfId="0" applyFont="1" applyBorder="1"/>
    <xf numFmtId="3" fontId="2" fillId="0" borderId="11" xfId="1" applyNumberFormat="1" applyFont="1" applyBorder="1" applyAlignment="1">
      <alignment wrapText="1"/>
    </xf>
    <xf numFmtId="0" fontId="14" fillId="0" borderId="0" xfId="0" applyFont="1"/>
    <xf numFmtId="0" fontId="3" fillId="0" borderId="0" xfId="9" applyFont="1" applyAlignment="1">
      <alignment horizontal="center"/>
    </xf>
    <xf numFmtId="0" fontId="7" fillId="0" borderId="1" xfId="1" applyFont="1" applyBorder="1"/>
    <xf numFmtId="0" fontId="4" fillId="0" borderId="5" xfId="0" applyFont="1" applyBorder="1" applyAlignment="1">
      <alignment horizontal="center"/>
    </xf>
    <xf numFmtId="49" fontId="5" fillId="0" borderId="15" xfId="0" applyNumberFormat="1" applyFont="1" applyBorder="1"/>
    <xf numFmtId="0" fontId="4" fillId="0" borderId="9" xfId="0" applyFont="1" applyBorder="1"/>
    <xf numFmtId="0" fontId="4" fillId="0" borderId="10" xfId="0" applyFont="1" applyBorder="1"/>
    <xf numFmtId="49" fontId="5" fillId="0" borderId="7" xfId="0" applyNumberFormat="1" applyFont="1" applyBorder="1"/>
    <xf numFmtId="0" fontId="2" fillId="0" borderId="12" xfId="9" applyFont="1" applyBorder="1" applyAlignment="1">
      <alignment horizontal="center" vertical="center"/>
    </xf>
    <xf numFmtId="3" fontId="5" fillId="0" borderId="7" xfId="0" applyNumberFormat="1" applyFont="1" applyBorder="1"/>
    <xf numFmtId="0" fontId="8" fillId="2" borderId="0" xfId="9" applyFont="1" applyFill="1" applyBorder="1" applyAlignment="1">
      <alignment horizontal="left" vertical="center"/>
    </xf>
    <xf numFmtId="3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9" applyFont="1" applyBorder="1" applyAlignment="1">
      <alignment horizontal="center" vertical="center"/>
    </xf>
    <xf numFmtId="0" fontId="2" fillId="0" borderId="8" xfId="9" applyFont="1" applyBorder="1" applyAlignment="1">
      <alignment horizontal="center" vertical="center"/>
    </xf>
    <xf numFmtId="49" fontId="9" fillId="0" borderId="0" xfId="10" applyFont="1" applyBorder="1">
      <alignment horizontal="center" vertical="center" wrapText="1"/>
    </xf>
    <xf numFmtId="0" fontId="11" fillId="0" borderId="0" xfId="9" applyFont="1" applyBorder="1" applyAlignment="1">
      <alignment horizontal="left"/>
    </xf>
    <xf numFmtId="0" fontId="3" fillId="0" borderId="0" xfId="9" applyFont="1" applyBorder="1" applyAlignment="1">
      <alignment horizontal="center"/>
    </xf>
    <xf numFmtId="0" fontId="17" fillId="0" borderId="0" xfId="0" applyFont="1"/>
    <xf numFmtId="0" fontId="19" fillId="0" borderId="0" xfId="0" applyFont="1"/>
    <xf numFmtId="0" fontId="7" fillId="0" borderId="19" xfId="1" applyFont="1" applyBorder="1"/>
    <xf numFmtId="0" fontId="7" fillId="0" borderId="16" xfId="1" applyFont="1" applyBorder="1"/>
    <xf numFmtId="3" fontId="2" fillId="0" borderId="20" xfId="1" applyNumberFormat="1" applyFont="1" applyBorder="1"/>
    <xf numFmtId="0" fontId="2" fillId="0" borderId="15" xfId="9" applyFont="1" applyBorder="1" applyAlignment="1">
      <alignment horizontal="center" vertical="center"/>
    </xf>
    <xf numFmtId="3" fontId="4" fillId="0" borderId="18" xfId="0" applyNumberFormat="1" applyFont="1" applyBorder="1"/>
    <xf numFmtId="0" fontId="2" fillId="0" borderId="26" xfId="1" applyFont="1" applyBorder="1"/>
    <xf numFmtId="0" fontId="2" fillId="0" borderId="18" xfId="9" applyFont="1" applyBorder="1" applyAlignment="1">
      <alignment horizontal="center" vertical="center"/>
    </xf>
    <xf numFmtId="3" fontId="4" fillId="0" borderId="21" xfId="0" applyNumberFormat="1" applyFont="1" applyBorder="1"/>
    <xf numFmtId="0" fontId="7" fillId="0" borderId="6" xfId="9" applyFont="1" applyBorder="1" applyAlignment="1">
      <alignment horizontal="left" vertical="center"/>
    </xf>
    <xf numFmtId="3" fontId="2" fillId="0" borderId="17" xfId="0" applyNumberFormat="1" applyFont="1" applyBorder="1"/>
    <xf numFmtId="3" fontId="4" fillId="0" borderId="17" xfId="0" applyNumberFormat="1" applyFont="1" applyBorder="1"/>
    <xf numFmtId="3" fontId="13" fillId="3" borderId="22" xfId="0" applyNumberFormat="1" applyFont="1" applyFill="1" applyBorder="1"/>
    <xf numFmtId="0" fontId="6" fillId="3" borderId="23" xfId="9" applyFont="1" applyFill="1" applyBorder="1" applyAlignment="1">
      <alignment horizontal="center" vertical="center"/>
    </xf>
    <xf numFmtId="3" fontId="13" fillId="3" borderId="24" xfId="0" applyNumberFormat="1" applyFont="1" applyFill="1" applyBorder="1"/>
    <xf numFmtId="3" fontId="13" fillId="3" borderId="25" xfId="0" applyNumberFormat="1" applyFont="1" applyFill="1" applyBorder="1"/>
    <xf numFmtId="3" fontId="13" fillId="3" borderId="27" xfId="0" applyNumberFormat="1" applyFont="1" applyFill="1" applyBorder="1"/>
    <xf numFmtId="0" fontId="6" fillId="3" borderId="24" xfId="9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3" fontId="5" fillId="0" borderId="0" xfId="0" applyNumberFormat="1" applyFont="1"/>
    <xf numFmtId="49" fontId="5" fillId="0" borderId="28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3" fontId="5" fillId="0" borderId="30" xfId="0" applyNumberFormat="1" applyFont="1" applyBorder="1"/>
    <xf numFmtId="3" fontId="5" fillId="0" borderId="29" xfId="0" applyNumberFormat="1" applyFont="1" applyBorder="1"/>
    <xf numFmtId="3" fontId="5" fillId="0" borderId="3" xfId="0" applyNumberFormat="1" applyFont="1" applyBorder="1"/>
    <xf numFmtId="3" fontId="20" fillId="0" borderId="8" xfId="0" applyNumberFormat="1" applyFont="1" applyBorder="1"/>
    <xf numFmtId="3" fontId="21" fillId="0" borderId="8" xfId="0" applyNumberFormat="1" applyFont="1" applyBorder="1"/>
    <xf numFmtId="0" fontId="0" fillId="0" borderId="8" xfId="0" applyBorder="1" applyAlignment="1">
      <alignment wrapText="1"/>
    </xf>
    <xf numFmtId="0" fontId="20" fillId="0" borderId="8" xfId="0" applyFont="1" applyBorder="1" applyAlignment="1">
      <alignment wrapText="1"/>
    </xf>
    <xf numFmtId="0" fontId="12" fillId="0" borderId="0" xfId="1" applyFont="1" applyAlignment="1">
      <alignment horizontal="left"/>
    </xf>
    <xf numFmtId="49" fontId="2" fillId="0" borderId="2" xfId="9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49" fontId="2" fillId="0" borderId="8" xfId="9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11">
    <cellStyle name="Normálna" xfId="0" builtinId="0"/>
    <cellStyle name="Normálna 2" xfId="2"/>
    <cellStyle name="Normálna 2 2" xfId="9"/>
    <cellStyle name="Normálna 3" xfId="5"/>
    <cellStyle name="normálne_HV 2004 extra tabuľky pre KR, AS" xfId="6"/>
    <cellStyle name="normálne_Náklady a výnosy  STU k 31 12  2004" xfId="1"/>
    <cellStyle name="normálne_Výkaz ziskov a strát STU 2007 280308" xfId="3"/>
    <cellStyle name="normální_List1" xfId="7"/>
    <cellStyle name="položka" xfId="4"/>
    <cellStyle name="položka 2" xfId="10"/>
    <cellStyle name="položka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idekova/My%20Documents/HZnov&#233;/Hosp.%20v&#253;sledok,%20%20Rozpo&#269;et,%20V&#253;ro&#269;ne%20spr&#225;vy/2012/Rozpo&#269;et%202012/Rozp%202012%20%20N%20a%20V%20STU%20aj%20%20s&#250;&#269;asti%20%20%20hz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gorova/AppData/Local/Microsoft/Windows/Temporary%20Internet%20Files/Content.Outlook/MXBW7FYM/N&#225;vrh%20rozpo&#269;tu%202014%20s&#250;&#269;as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2011 Náklady Výnosy Súčasti"/>
      <sheetName val="Roz2012 Náklady Výn Súčas12.4"/>
      <sheetName val="NV 2012 STU  hz 12.4"/>
      <sheetName val="Skut NV 2011 súčasti STU korig "/>
      <sheetName val="Hárok3"/>
    </sheetNames>
    <sheetDataSet>
      <sheetData sheetId="0"/>
      <sheetData sheetId="1">
        <row r="80">
          <cell r="AA80">
            <v>505190</v>
          </cell>
        </row>
      </sheetData>
      <sheetData sheetId="2"/>
      <sheetData sheetId="3">
        <row r="5">
          <cell r="AK5">
            <v>0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"/>
      <sheetName val="Hárok2"/>
      <sheetName val="Hárok3"/>
    </sheetNames>
    <sheetDataSet>
      <sheetData sheetId="0">
        <row r="7">
          <cell r="AS7">
            <v>3357499</v>
          </cell>
          <cell r="AT7">
            <v>450300</v>
          </cell>
        </row>
        <row r="8">
          <cell r="AS8">
            <v>5444491</v>
          </cell>
          <cell r="AT8">
            <v>604560</v>
          </cell>
        </row>
        <row r="9">
          <cell r="AS9">
            <v>30000</v>
          </cell>
          <cell r="AT9">
            <v>2500</v>
          </cell>
        </row>
        <row r="10">
          <cell r="AS10">
            <v>4956475</v>
          </cell>
          <cell r="AT10">
            <v>296798</v>
          </cell>
        </row>
        <row r="11">
          <cell r="AS11">
            <v>1359787</v>
          </cell>
          <cell r="AT11">
            <v>75760</v>
          </cell>
        </row>
        <row r="12">
          <cell r="AS12">
            <v>74059.820000000007</v>
          </cell>
          <cell r="AT12">
            <v>12850</v>
          </cell>
        </row>
        <row r="13">
          <cell r="AS13">
            <v>5148264</v>
          </cell>
          <cell r="AT13">
            <v>599500</v>
          </cell>
        </row>
        <row r="14">
          <cell r="AS14">
            <v>33335402</v>
          </cell>
          <cell r="AT14">
            <v>2379404</v>
          </cell>
        </row>
        <row r="15">
          <cell r="AS15">
            <v>11728486</v>
          </cell>
          <cell r="AT15">
            <v>807572</v>
          </cell>
        </row>
        <row r="16">
          <cell r="AS16">
            <v>229328</v>
          </cell>
          <cell r="AT16">
            <v>4172</v>
          </cell>
        </row>
        <row r="17">
          <cell r="AS17">
            <v>1312210</v>
          </cell>
          <cell r="AT17">
            <v>38340</v>
          </cell>
        </row>
        <row r="18">
          <cell r="AS18">
            <v>2000</v>
          </cell>
          <cell r="AT18">
            <v>4000</v>
          </cell>
        </row>
        <row r="19">
          <cell r="AS19">
            <v>0</v>
          </cell>
          <cell r="AT19">
            <v>2214</v>
          </cell>
        </row>
        <row r="20">
          <cell r="AS20">
            <v>163163</v>
          </cell>
          <cell r="AT20">
            <v>47379.98</v>
          </cell>
        </row>
        <row r="21">
          <cell r="AS21">
            <v>26888</v>
          </cell>
          <cell r="AT21">
            <v>700</v>
          </cell>
        </row>
        <row r="28">
          <cell r="AS28">
            <v>1500</v>
          </cell>
          <cell r="AT28">
            <v>0</v>
          </cell>
        </row>
        <row r="30">
          <cell r="AS30">
            <v>6497672</v>
          </cell>
          <cell r="AT30">
            <v>147250.17000000001</v>
          </cell>
        </row>
        <row r="31">
          <cell r="AS31">
            <v>11701942</v>
          </cell>
          <cell r="AT31">
            <v>28600</v>
          </cell>
        </row>
        <row r="36">
          <cell r="AS36">
            <v>3254480</v>
          </cell>
        </row>
        <row r="41">
          <cell r="AS41">
            <v>423489</v>
          </cell>
        </row>
        <row r="53">
          <cell r="AS53">
            <v>0</v>
          </cell>
          <cell r="AT53">
            <v>251000</v>
          </cell>
          <cell r="AV53">
            <v>143687.63</v>
          </cell>
        </row>
        <row r="54">
          <cell r="AS54">
            <v>5150253</v>
          </cell>
          <cell r="AT54">
            <v>4251850</v>
          </cell>
          <cell r="AV54">
            <v>9495456.4699999988</v>
          </cell>
        </row>
        <row r="55">
          <cell r="AS55">
            <v>50000</v>
          </cell>
          <cell r="AT55">
            <v>13000</v>
          </cell>
          <cell r="AV55">
            <v>48962.840000000004</v>
          </cell>
        </row>
        <row r="56">
          <cell r="AS56">
            <v>0</v>
          </cell>
          <cell r="AT56">
            <v>0</v>
          </cell>
        </row>
        <row r="67">
          <cell r="AS67">
            <v>520</v>
          </cell>
          <cell r="AT67">
            <v>4353</v>
          </cell>
          <cell r="AV67">
            <v>2866.24</v>
          </cell>
        </row>
        <row r="69">
          <cell r="AV69">
            <v>657</v>
          </cell>
        </row>
        <row r="72">
          <cell r="AS72">
            <v>6227217</v>
          </cell>
          <cell r="AT72">
            <v>827600</v>
          </cell>
          <cell r="AV72">
            <v>8297648.8099999987</v>
          </cell>
        </row>
        <row r="78">
          <cell r="AS78">
            <v>1403400</v>
          </cell>
          <cell r="AV78">
            <v>1779842.66</v>
          </cell>
        </row>
        <row r="80">
          <cell r="AS80">
            <v>42000</v>
          </cell>
          <cell r="AT80">
            <v>1196895</v>
          </cell>
          <cell r="AV80">
            <v>1292536.6200000001</v>
          </cell>
        </row>
        <row r="82">
          <cell r="AS82">
            <v>89929</v>
          </cell>
        </row>
        <row r="87">
          <cell r="AS87">
            <v>75325886.019999996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tabSelected="1" topLeftCell="A2" zoomScaleNormal="100" zoomScaleSheetLayoutView="100" workbookViewId="0">
      <selection activeCell="N85" sqref="N85"/>
    </sheetView>
  </sheetViews>
  <sheetFormatPr defaultRowHeight="15" x14ac:dyDescent="0.25"/>
  <cols>
    <col min="1" max="1" width="37" style="1" customWidth="1"/>
    <col min="2" max="2" width="6.140625" style="17" customWidth="1"/>
    <col min="3" max="3" width="11.7109375" style="2" customWidth="1"/>
    <col min="4" max="4" width="12.5703125" style="2" customWidth="1"/>
    <col min="5" max="5" width="12.7109375" style="2" customWidth="1"/>
    <col min="6" max="6" width="10" style="3" hidden="1" customWidth="1"/>
    <col min="7" max="7" width="12.140625" customWidth="1"/>
  </cols>
  <sheetData>
    <row r="1" spans="1:7" hidden="1" x14ac:dyDescent="0.25"/>
    <row r="2" spans="1:7" s="35" customFormat="1" ht="27.6" customHeight="1" x14ac:dyDescent="0.25">
      <c r="A2" s="64" t="s">
        <v>44</v>
      </c>
      <c r="B2" s="64"/>
      <c r="C2" s="64"/>
      <c r="D2" s="34"/>
      <c r="E2" s="34"/>
      <c r="F2" s="53" t="s">
        <v>10</v>
      </c>
    </row>
    <row r="3" spans="1:7" ht="14.45" customHeight="1" thickBot="1" x14ac:dyDescent="0.3"/>
    <row r="4" spans="1:7" ht="15" customHeight="1" x14ac:dyDescent="0.25">
      <c r="A4" s="18" t="s">
        <v>0</v>
      </c>
      <c r="B4" s="65" t="s">
        <v>1</v>
      </c>
      <c r="C4" s="67">
        <f>'[1]Roz2012 Náklady Výn Súčas12.4'!AR3</f>
        <v>0</v>
      </c>
      <c r="D4" s="68"/>
      <c r="E4" s="19" t="s">
        <v>2</v>
      </c>
      <c r="F4" s="20" t="s">
        <v>45</v>
      </c>
      <c r="G4" s="62" t="s">
        <v>47</v>
      </c>
    </row>
    <row r="5" spans="1:7" x14ac:dyDescent="0.25">
      <c r="A5" s="4"/>
      <c r="B5" s="66"/>
      <c r="C5" s="5" t="s">
        <v>3</v>
      </c>
      <c r="D5" s="21" t="s">
        <v>46</v>
      </c>
      <c r="E5" s="22"/>
      <c r="F5" s="23" t="s">
        <v>4</v>
      </c>
      <c r="G5" s="62"/>
    </row>
    <row r="6" spans="1:7" x14ac:dyDescent="0.25">
      <c r="A6" s="6" t="s">
        <v>11</v>
      </c>
      <c r="B6" s="24">
        <v>501</v>
      </c>
      <c r="C6" s="5">
        <f>'[2]final '!$AS$7</f>
        <v>3357499</v>
      </c>
      <c r="D6" s="5">
        <f>'[2]final '!$AT$7</f>
        <v>450300</v>
      </c>
      <c r="E6" s="7">
        <f>C6+D6</f>
        <v>3807799</v>
      </c>
      <c r="F6" s="25">
        <v>4683410</v>
      </c>
      <c r="G6" s="60">
        <v>5104142</v>
      </c>
    </row>
    <row r="7" spans="1:7" x14ac:dyDescent="0.25">
      <c r="A7" s="6" t="s">
        <v>12</v>
      </c>
      <c r="B7" s="24">
        <v>502</v>
      </c>
      <c r="C7" s="5">
        <f>'[2]final '!$AS$8</f>
        <v>5444491</v>
      </c>
      <c r="D7" s="5">
        <f>'[2]final '!$AT$8</f>
        <v>604560</v>
      </c>
      <c r="E7" s="7">
        <f t="shared" ref="E7:E44" si="0">C7+D7</f>
        <v>6049051</v>
      </c>
      <c r="F7" s="25">
        <v>6834733</v>
      </c>
      <c r="G7" s="60">
        <v>6261126</v>
      </c>
    </row>
    <row r="8" spans="1:7" x14ac:dyDescent="0.25">
      <c r="A8" s="6" t="s">
        <v>13</v>
      </c>
      <c r="B8" s="24">
        <v>504</v>
      </c>
      <c r="C8" s="5">
        <f>'[2]final '!$AS$9</f>
        <v>30000</v>
      </c>
      <c r="D8" s="5">
        <f>'[2]final '!$AT$9</f>
        <v>2500</v>
      </c>
      <c r="E8" s="7">
        <f t="shared" si="0"/>
        <v>32500</v>
      </c>
      <c r="F8" s="25">
        <v>25900</v>
      </c>
      <c r="G8" s="60">
        <v>29243</v>
      </c>
    </row>
    <row r="9" spans="1:7" x14ac:dyDescent="0.25">
      <c r="A9" s="6" t="s">
        <v>14</v>
      </c>
      <c r="B9" s="24">
        <v>511</v>
      </c>
      <c r="C9" s="5">
        <f>'[2]final '!$AS$10</f>
        <v>4956475</v>
      </c>
      <c r="D9" s="5">
        <f>'[2]final '!$AT$10</f>
        <v>296798</v>
      </c>
      <c r="E9" s="7">
        <f t="shared" si="0"/>
        <v>5253273</v>
      </c>
      <c r="F9" s="25">
        <v>4226312</v>
      </c>
      <c r="G9" s="60">
        <v>2785980</v>
      </c>
    </row>
    <row r="10" spans="1:7" x14ac:dyDescent="0.25">
      <c r="A10" s="6" t="s">
        <v>15</v>
      </c>
      <c r="B10" s="24">
        <v>512</v>
      </c>
      <c r="C10" s="5">
        <f>'[2]final '!$AS$11</f>
        <v>1359787</v>
      </c>
      <c r="D10" s="5">
        <f>'[2]final '!$AT$11</f>
        <v>75760</v>
      </c>
      <c r="E10" s="7">
        <f t="shared" si="0"/>
        <v>1435547</v>
      </c>
      <c r="F10" s="25">
        <v>1155358</v>
      </c>
      <c r="G10" s="60">
        <v>1343114</v>
      </c>
    </row>
    <row r="11" spans="1:7" x14ac:dyDescent="0.25">
      <c r="A11" s="6" t="s">
        <v>16</v>
      </c>
      <c r="B11" s="24">
        <v>513</v>
      </c>
      <c r="C11" s="5">
        <f>'[2]final '!$AS$12</f>
        <v>74059.820000000007</v>
      </c>
      <c r="D11" s="5">
        <f>'[2]final '!$AT$12</f>
        <v>12850</v>
      </c>
      <c r="E11" s="7">
        <f t="shared" si="0"/>
        <v>86909.82</v>
      </c>
      <c r="F11" s="25">
        <v>85170</v>
      </c>
      <c r="G11" s="60">
        <v>105207</v>
      </c>
    </row>
    <row r="12" spans="1:7" x14ac:dyDescent="0.25">
      <c r="A12" s="6" t="s">
        <v>17</v>
      </c>
      <c r="B12" s="24">
        <v>518</v>
      </c>
      <c r="C12" s="5">
        <f>'[2]final '!$AS$13</f>
        <v>5148264</v>
      </c>
      <c r="D12" s="5">
        <f>'[2]final '!$AT$13</f>
        <v>599500</v>
      </c>
      <c r="E12" s="7">
        <f t="shared" si="0"/>
        <v>5747764</v>
      </c>
      <c r="F12" s="25">
        <v>5174642</v>
      </c>
      <c r="G12" s="60">
        <v>6731680</v>
      </c>
    </row>
    <row r="13" spans="1:7" x14ac:dyDescent="0.25">
      <c r="A13" s="6" t="s">
        <v>18</v>
      </c>
      <c r="B13" s="24">
        <v>521</v>
      </c>
      <c r="C13" s="5">
        <f>'[2]final '!$AS$14</f>
        <v>33335402</v>
      </c>
      <c r="D13" s="5">
        <f>'[2]final '!$AT$14</f>
        <v>2379404</v>
      </c>
      <c r="E13" s="7">
        <f t="shared" si="0"/>
        <v>35714806</v>
      </c>
      <c r="F13" s="25">
        <v>37343753</v>
      </c>
      <c r="G13" s="60">
        <v>37676037</v>
      </c>
    </row>
    <row r="14" spans="1:7" x14ac:dyDescent="0.25">
      <c r="A14" s="6" t="s">
        <v>20</v>
      </c>
      <c r="B14" s="24">
        <v>524</v>
      </c>
      <c r="C14" s="5">
        <f>'[2]final '!$AS$15</f>
        <v>11728486</v>
      </c>
      <c r="D14" s="5">
        <f>'[2]final '!$AT$15</f>
        <v>807572</v>
      </c>
      <c r="E14" s="7">
        <f t="shared" si="0"/>
        <v>12536058</v>
      </c>
      <c r="F14" s="25">
        <v>12705730</v>
      </c>
      <c r="G14" s="60">
        <v>12781427</v>
      </c>
    </row>
    <row r="15" spans="1:7" x14ac:dyDescent="0.25">
      <c r="A15" s="6" t="s">
        <v>19</v>
      </c>
      <c r="B15" s="24">
        <v>525</v>
      </c>
      <c r="C15" s="5">
        <f>'[2]final '!$AS$16</f>
        <v>229328</v>
      </c>
      <c r="D15" s="5">
        <f>'[2]final '!$AT$16</f>
        <v>4172</v>
      </c>
      <c r="E15" s="7">
        <f t="shared" si="0"/>
        <v>233500</v>
      </c>
      <c r="F15" s="25">
        <v>252250</v>
      </c>
      <c r="G15" s="60">
        <v>243177</v>
      </c>
    </row>
    <row r="16" spans="1:7" x14ac:dyDescent="0.25">
      <c r="A16" s="6" t="s">
        <v>21</v>
      </c>
      <c r="B16" s="24">
        <v>527</v>
      </c>
      <c r="C16" s="5">
        <f>'[2]final '!$AS$17</f>
        <v>1312210</v>
      </c>
      <c r="D16" s="5">
        <f>'[2]final '!$AT$17</f>
        <v>38340</v>
      </c>
      <c r="E16" s="7">
        <f t="shared" si="0"/>
        <v>1350550</v>
      </c>
      <c r="F16" s="25">
        <v>1127350</v>
      </c>
      <c r="G16" s="60">
        <v>1398623</v>
      </c>
    </row>
    <row r="17" spans="1:7" x14ac:dyDescent="0.25">
      <c r="A17" s="6" t="s">
        <v>22</v>
      </c>
      <c r="B17" s="24">
        <v>528</v>
      </c>
      <c r="C17" s="5">
        <f>'[2]final '!$AS$18</f>
        <v>2000</v>
      </c>
      <c r="D17" s="5">
        <f>'[2]final '!$AT$18</f>
        <v>4000</v>
      </c>
      <c r="E17" s="7">
        <f t="shared" si="0"/>
        <v>6000</v>
      </c>
      <c r="F17" s="25">
        <v>22500</v>
      </c>
      <c r="G17" s="60">
        <v>12205</v>
      </c>
    </row>
    <row r="18" spans="1:7" x14ac:dyDescent="0.25">
      <c r="A18" s="6" t="s">
        <v>23</v>
      </c>
      <c r="B18" s="24">
        <v>531</v>
      </c>
      <c r="C18" s="5">
        <f>'[2]final '!$AS$19</f>
        <v>0</v>
      </c>
      <c r="D18" s="5">
        <f>'[2]final '!$AT$19</f>
        <v>2214</v>
      </c>
      <c r="E18" s="7">
        <f t="shared" si="0"/>
        <v>2214</v>
      </c>
      <c r="F18" s="25">
        <v>4467</v>
      </c>
      <c r="G18" s="60">
        <v>2236</v>
      </c>
    </row>
    <row r="19" spans="1:7" x14ac:dyDescent="0.25">
      <c r="A19" s="6" t="s">
        <v>24</v>
      </c>
      <c r="B19" s="24">
        <v>532</v>
      </c>
      <c r="C19" s="5">
        <f>'[2]final '!$AS$20</f>
        <v>163163</v>
      </c>
      <c r="D19" s="5">
        <f>'[2]final '!$AT$20</f>
        <v>47379.98</v>
      </c>
      <c r="E19" s="7">
        <f t="shared" si="0"/>
        <v>210542.98</v>
      </c>
      <c r="F19" s="25">
        <v>224835</v>
      </c>
      <c r="G19" s="60">
        <v>209989</v>
      </c>
    </row>
    <row r="20" spans="1:7" ht="14.25" customHeight="1" x14ac:dyDescent="0.25">
      <c r="A20" s="6" t="s">
        <v>25</v>
      </c>
      <c r="B20" s="24">
        <v>538</v>
      </c>
      <c r="C20" s="5">
        <f>'[2]final '!$AS$21</f>
        <v>26888</v>
      </c>
      <c r="D20" s="5">
        <f>'[2]final '!$AT$21</f>
        <v>700</v>
      </c>
      <c r="E20" s="7">
        <f t="shared" si="0"/>
        <v>27588</v>
      </c>
      <c r="F20" s="25">
        <v>31490</v>
      </c>
      <c r="G20" s="60">
        <v>76954</v>
      </c>
    </row>
    <row r="21" spans="1:7" hidden="1" x14ac:dyDescent="0.25">
      <c r="A21" s="6">
        <f>'[1]Roz2012 Náklady Výn Súčas12.4'!AD21</f>
        <v>0</v>
      </c>
      <c r="B21" s="24">
        <f>'[1]Roz2012 Náklady Výn Súčas12.4'!H21</f>
        <v>0</v>
      </c>
      <c r="C21" s="5">
        <f>'[1]Roz2012 Náklady Výn Súčas12.4'!AR21</f>
        <v>0</v>
      </c>
      <c r="D21" s="5">
        <f>'[1]Roz2012 Náklady Výn Súčas12.4'!AS21</f>
        <v>0</v>
      </c>
      <c r="E21" s="7">
        <f t="shared" si="0"/>
        <v>0</v>
      </c>
      <c r="F21" s="25">
        <f t="shared" ref="F21:F39" si="1">E21</f>
        <v>0</v>
      </c>
      <c r="G21" s="60"/>
    </row>
    <row r="22" spans="1:7" ht="0.75" hidden="1" customHeight="1" x14ac:dyDescent="0.25">
      <c r="A22" s="6" t="s">
        <v>26</v>
      </c>
      <c r="B22" s="24">
        <f>'[1]Roz2012 Náklady Výn Súčas12.4'!H22</f>
        <v>0</v>
      </c>
      <c r="C22" s="5">
        <f>'[1]Roz2012 Náklady Výn Súčas12.4'!AR22</f>
        <v>0</v>
      </c>
      <c r="D22" s="5">
        <f>'[1]Roz2012 Náklady Výn Súčas12.4'!AS22</f>
        <v>0</v>
      </c>
      <c r="E22" s="7">
        <f t="shared" si="0"/>
        <v>0</v>
      </c>
      <c r="F22" s="25">
        <f t="shared" si="1"/>
        <v>0</v>
      </c>
      <c r="G22" s="60"/>
    </row>
    <row r="23" spans="1:7" hidden="1" x14ac:dyDescent="0.25">
      <c r="A23" s="6">
        <f>'[1]Roz2012 Náklady Výn Súčas12.4'!AD23</f>
        <v>0</v>
      </c>
      <c r="B23" s="24">
        <f>'[1]Roz2012 Náklady Výn Súčas12.4'!H23</f>
        <v>0</v>
      </c>
      <c r="C23" s="5">
        <f>'[1]Roz2012 Náklady Výn Súčas12.4'!AR23</f>
        <v>0</v>
      </c>
      <c r="D23" s="5">
        <f>'[1]Roz2012 Náklady Výn Súčas12.4'!AS23</f>
        <v>0</v>
      </c>
      <c r="E23" s="7">
        <f t="shared" si="0"/>
        <v>0</v>
      </c>
      <c r="F23" s="25">
        <f t="shared" si="1"/>
        <v>0</v>
      </c>
      <c r="G23" s="60"/>
    </row>
    <row r="24" spans="1:7" hidden="1" x14ac:dyDescent="0.25">
      <c r="A24" s="6">
        <f>'[1]Roz2012 Náklady Výn Súčas12.4'!AD24</f>
        <v>0</v>
      </c>
      <c r="B24" s="24">
        <f>'[1]Roz2012 Náklady Výn Súčas12.4'!H24</f>
        <v>0</v>
      </c>
      <c r="C24" s="5">
        <f>'[1]Roz2012 Náklady Výn Súčas12.4'!AR24</f>
        <v>0</v>
      </c>
      <c r="D24" s="5">
        <f>'[1]Roz2012 Náklady Výn Súčas12.4'!AS24</f>
        <v>0</v>
      </c>
      <c r="E24" s="7">
        <f t="shared" si="0"/>
        <v>0</v>
      </c>
      <c r="F24" s="25">
        <f t="shared" si="1"/>
        <v>0</v>
      </c>
      <c r="G24" s="60"/>
    </row>
    <row r="25" spans="1:7" hidden="1" x14ac:dyDescent="0.25">
      <c r="A25" s="6" t="s">
        <v>27</v>
      </c>
      <c r="B25" s="24">
        <v>545</v>
      </c>
      <c r="C25" s="5">
        <v>1500</v>
      </c>
      <c r="D25" s="5"/>
      <c r="E25" s="7">
        <f t="shared" si="0"/>
        <v>1500</v>
      </c>
      <c r="F25" s="25">
        <f t="shared" si="1"/>
        <v>1500</v>
      </c>
      <c r="G25" s="60"/>
    </row>
    <row r="26" spans="1:7" hidden="1" x14ac:dyDescent="0.25">
      <c r="A26" s="6">
        <f>'[1]Roz2012 Náklady Výn Súčas12.4'!AD26</f>
        <v>0</v>
      </c>
      <c r="B26" s="24">
        <f>'[1]Roz2012 Náklady Výn Súčas12.4'!H26</f>
        <v>0</v>
      </c>
      <c r="C26" s="5">
        <f>'[1]Roz2012 Náklady Výn Súčas12.4'!AR26</f>
        <v>0</v>
      </c>
      <c r="D26" s="5">
        <f>'[1]Roz2012 Náklady Výn Súčas12.4'!AS26</f>
        <v>0</v>
      </c>
      <c r="E26" s="7">
        <f t="shared" si="0"/>
        <v>0</v>
      </c>
      <c r="F26" s="25">
        <f t="shared" si="1"/>
        <v>0</v>
      </c>
      <c r="G26" s="60"/>
    </row>
    <row r="27" spans="1:7" x14ac:dyDescent="0.25">
      <c r="A27" s="6" t="s">
        <v>28</v>
      </c>
      <c r="B27" s="24">
        <v>547</v>
      </c>
      <c r="C27" s="5">
        <f>'[2]final '!$AS$28</f>
        <v>1500</v>
      </c>
      <c r="D27" s="5">
        <f>'[2]final '!$AT$28</f>
        <v>0</v>
      </c>
      <c r="E27" s="7">
        <f t="shared" si="0"/>
        <v>1500</v>
      </c>
      <c r="F27" s="25">
        <v>12000</v>
      </c>
      <c r="G27" s="60">
        <v>19997</v>
      </c>
    </row>
    <row r="28" spans="1:7" hidden="1" x14ac:dyDescent="0.25">
      <c r="A28" s="6">
        <f>'[1]Roz2012 Náklady Výn Súčas12.4'!AD28</f>
        <v>0</v>
      </c>
      <c r="B28" s="24">
        <f>'[1]Roz2012 Náklady Výn Súčas12.4'!H28</f>
        <v>0</v>
      </c>
      <c r="C28" s="5">
        <f>'[1]Roz2012 Náklady Výn Súčas12.4'!AR28</f>
        <v>0</v>
      </c>
      <c r="D28" s="5">
        <f>'[1]Roz2012 Náklady Výn Súčas12.4'!AS28</f>
        <v>0</v>
      </c>
      <c r="E28" s="7">
        <f t="shared" si="0"/>
        <v>0</v>
      </c>
      <c r="F28" s="25">
        <f t="shared" si="1"/>
        <v>0</v>
      </c>
      <c r="G28" s="60"/>
    </row>
    <row r="29" spans="1:7" x14ac:dyDescent="0.25">
      <c r="A29" s="6" t="s">
        <v>29</v>
      </c>
      <c r="B29" s="24">
        <v>549</v>
      </c>
      <c r="C29" s="5">
        <f>'[2]final '!$AS$30</f>
        <v>6497672</v>
      </c>
      <c r="D29" s="5">
        <f>'[2]final '!$AT$30</f>
        <v>147250.17000000001</v>
      </c>
      <c r="E29" s="7">
        <f t="shared" si="0"/>
        <v>6644922.1699999999</v>
      </c>
      <c r="F29" s="25">
        <v>7249895</v>
      </c>
      <c r="G29" s="60">
        <v>7489131</v>
      </c>
    </row>
    <row r="30" spans="1:7" ht="22.5" customHeight="1" x14ac:dyDescent="0.25">
      <c r="A30" s="15" t="s">
        <v>30</v>
      </c>
      <c r="B30" s="24">
        <v>551</v>
      </c>
      <c r="C30" s="5">
        <f>'[2]final '!$AS$31</f>
        <v>11701942</v>
      </c>
      <c r="D30" s="5">
        <f>'[2]final '!$AT$31</f>
        <v>28600</v>
      </c>
      <c r="E30" s="7">
        <f t="shared" si="0"/>
        <v>11730542</v>
      </c>
      <c r="F30" s="25">
        <v>9926659</v>
      </c>
      <c r="G30" s="60">
        <v>12099961</v>
      </c>
    </row>
    <row r="31" spans="1:7" ht="24" hidden="1" customHeight="1" x14ac:dyDescent="0.25">
      <c r="A31" s="15">
        <f>'[1]Roz2012 Náklady Výn Súčas12.4'!AD31</f>
        <v>0</v>
      </c>
      <c r="B31" s="24">
        <f>'[1]Roz2012 Náklady Výn Súčas12.4'!H31</f>
        <v>0</v>
      </c>
      <c r="C31" s="5">
        <f>'[1]Roz2012 Náklady Výn Súčas12.4'!AR31</f>
        <v>0</v>
      </c>
      <c r="D31" s="5">
        <f>'[1]Roz2012 Náklady Výn Súčas12.4'!AS31</f>
        <v>0</v>
      </c>
      <c r="E31" s="7">
        <f t="shared" si="0"/>
        <v>0</v>
      </c>
      <c r="F31" s="25">
        <f t="shared" si="1"/>
        <v>0</v>
      </c>
      <c r="G31" s="60"/>
    </row>
    <row r="32" spans="1:7" hidden="1" x14ac:dyDescent="0.25">
      <c r="A32" s="6">
        <f>'[1]Roz2012 Náklady Výn Súčas12.4'!AD32</f>
        <v>0</v>
      </c>
      <c r="B32" s="24">
        <f>'[1]Roz2012 Náklady Výn Súčas12.4'!H32</f>
        <v>0</v>
      </c>
      <c r="C32" s="5">
        <f>'[1]Roz2012 Náklady Výn Súčas12.4'!AR32</f>
        <v>0</v>
      </c>
      <c r="D32" s="5">
        <f>'[1]Roz2012 Náklady Výn Súčas12.4'!AS32</f>
        <v>0</v>
      </c>
      <c r="E32" s="7">
        <f t="shared" si="0"/>
        <v>0</v>
      </c>
      <c r="F32" s="25">
        <f t="shared" si="1"/>
        <v>0</v>
      </c>
      <c r="G32" s="60"/>
    </row>
    <row r="33" spans="1:7" hidden="1" x14ac:dyDescent="0.25">
      <c r="A33" s="6">
        <f>'[1]Roz2012 Náklady Výn Súčas12.4'!AD33</f>
        <v>0</v>
      </c>
      <c r="B33" s="24">
        <f>'[1]Roz2012 Náklady Výn Súčas12.4'!H33</f>
        <v>0</v>
      </c>
      <c r="C33" s="5">
        <f>'[1]Roz2012 Náklady Výn Súčas12.4'!AR33</f>
        <v>0</v>
      </c>
      <c r="D33" s="5">
        <f>'[1]Roz2012 Náklady Výn Súčas12.4'!AS33</f>
        <v>0</v>
      </c>
      <c r="E33" s="7">
        <f t="shared" si="0"/>
        <v>0</v>
      </c>
      <c r="F33" s="25">
        <f t="shared" si="1"/>
        <v>0</v>
      </c>
      <c r="G33" s="60"/>
    </row>
    <row r="34" spans="1:7" hidden="1" x14ac:dyDescent="0.25">
      <c r="A34" s="6">
        <f>'[1]Roz2012 Náklady Výn Súčas12.4'!AD34</f>
        <v>0</v>
      </c>
      <c r="B34" s="24">
        <f>'[1]Roz2012 Náklady Výn Súčas12.4'!H34</f>
        <v>0</v>
      </c>
      <c r="C34" s="5">
        <f>'[1]Roz2012 Náklady Výn Súčas12.4'!AR34</f>
        <v>0</v>
      </c>
      <c r="D34" s="5">
        <f>'[1]Roz2012 Náklady Výn Súčas12.4'!AS34</f>
        <v>0</v>
      </c>
      <c r="E34" s="7">
        <f t="shared" si="0"/>
        <v>0</v>
      </c>
      <c r="F34" s="25">
        <f t="shared" si="1"/>
        <v>0</v>
      </c>
      <c r="G34" s="60"/>
    </row>
    <row r="35" spans="1:7" x14ac:dyDescent="0.25">
      <c r="A35" s="6" t="s">
        <v>31</v>
      </c>
      <c r="B35" s="24">
        <v>556</v>
      </c>
      <c r="C35" s="5">
        <f>'[2]final '!$AS$36</f>
        <v>3254480</v>
      </c>
      <c r="D35" s="5">
        <v>0</v>
      </c>
      <c r="E35" s="7">
        <f t="shared" si="0"/>
        <v>3254480</v>
      </c>
      <c r="F35" s="25">
        <v>2570759</v>
      </c>
      <c r="G35" s="60">
        <v>2898936</v>
      </c>
    </row>
    <row r="36" spans="1:7" hidden="1" x14ac:dyDescent="0.25">
      <c r="A36" s="6">
        <f>'[1]Roz2012 Náklady Výn Súčas12.4'!AD36</f>
        <v>0</v>
      </c>
      <c r="B36" s="24">
        <f>'[1]Roz2012 Náklady Výn Súčas12.4'!H36</f>
        <v>0</v>
      </c>
      <c r="C36" s="5">
        <f>'[1]Roz2012 Náklady Výn Súčas12.4'!AR36</f>
        <v>0</v>
      </c>
      <c r="D36" s="5">
        <f>'[1]Roz2012 Náklady Výn Súčas12.4'!AS36</f>
        <v>0</v>
      </c>
      <c r="E36" s="7">
        <f t="shared" si="0"/>
        <v>0</v>
      </c>
      <c r="F36" s="25">
        <f t="shared" si="1"/>
        <v>0</v>
      </c>
      <c r="G36" s="60"/>
    </row>
    <row r="37" spans="1:7" ht="0.75" customHeight="1" x14ac:dyDescent="0.25">
      <c r="A37" s="6">
        <f>'[1]Roz2012 Náklady Výn Súčas12.4'!AD37</f>
        <v>0</v>
      </c>
      <c r="B37" s="24">
        <f>'[1]Roz2012 Náklady Výn Súčas12.4'!H37</f>
        <v>0</v>
      </c>
      <c r="C37" s="5"/>
      <c r="D37" s="5">
        <f>'[1]Roz2012 Náklady Výn Súčas12.4'!AS38</f>
        <v>0</v>
      </c>
      <c r="E37" s="7">
        <f t="shared" si="0"/>
        <v>0</v>
      </c>
      <c r="F37" s="25">
        <v>152182</v>
      </c>
      <c r="G37" s="60"/>
    </row>
    <row r="38" spans="1:7" hidden="1" x14ac:dyDescent="0.25">
      <c r="A38" s="6">
        <f>'[1]Roz2012 Náklady Výn Súčas12.4'!AD38</f>
        <v>0</v>
      </c>
      <c r="B38" s="24">
        <f>'[1]Roz2012 Náklady Výn Súčas12.4'!H38</f>
        <v>0</v>
      </c>
      <c r="C38" s="8"/>
      <c r="D38" s="8"/>
      <c r="E38" s="7">
        <f t="shared" si="0"/>
        <v>0</v>
      </c>
      <c r="F38" s="25">
        <f t="shared" si="1"/>
        <v>0</v>
      </c>
      <c r="G38" s="60"/>
    </row>
    <row r="39" spans="1:7" hidden="1" x14ac:dyDescent="0.25">
      <c r="A39" s="6">
        <f>'[1]Roz2012 Náklady Výn Súčas12.4'!AD39</f>
        <v>0</v>
      </c>
      <c r="B39" s="24">
        <f>'[1]Roz2012 Náklady Výn Súčas12.4'!H39</f>
        <v>0</v>
      </c>
      <c r="C39" s="5">
        <f>'[1]Roz2012 Náklady Výn Súčas12.4'!AR39</f>
        <v>0</v>
      </c>
      <c r="D39" s="5">
        <f>'[1]Roz2012 Náklady Výn Súčas12.4'!AS39</f>
        <v>0</v>
      </c>
      <c r="E39" s="7">
        <f t="shared" si="0"/>
        <v>0</v>
      </c>
      <c r="F39" s="25">
        <f t="shared" si="1"/>
        <v>0</v>
      </c>
      <c r="G39" s="60"/>
    </row>
    <row r="40" spans="1:7" ht="15.75" thickBot="1" x14ac:dyDescent="0.3">
      <c r="A40" s="6" t="s">
        <v>32</v>
      </c>
      <c r="B40" s="24">
        <v>562</v>
      </c>
      <c r="C40" s="5">
        <f>'[2]final '!$AS$41</f>
        <v>423489</v>
      </c>
      <c r="D40" s="5">
        <v>0</v>
      </c>
      <c r="E40" s="7">
        <f t="shared" si="0"/>
        <v>423489</v>
      </c>
      <c r="F40" s="25">
        <v>152182</v>
      </c>
      <c r="G40" s="60">
        <v>416131</v>
      </c>
    </row>
    <row r="41" spans="1:7" ht="15.75" hidden="1" thickBot="1" x14ac:dyDescent="0.3">
      <c r="A41" s="6">
        <f>'[1]Roz2012 Náklady Výn Súčas12.4'!AD41</f>
        <v>0</v>
      </c>
      <c r="B41" s="24">
        <f>'[1]Roz2012 Náklady Výn Súčas12.4'!H41</f>
        <v>0</v>
      </c>
      <c r="C41" s="5">
        <f>'[1]Roz2012 Náklady Výn Súčas12.4'!AR41</f>
        <v>0</v>
      </c>
      <c r="D41" s="5">
        <f>'[1]Roz2012 Náklady Výn Súčas12.4'!AS41</f>
        <v>0</v>
      </c>
      <c r="E41" s="7">
        <f t="shared" si="0"/>
        <v>0</v>
      </c>
      <c r="F41" s="25">
        <f>'[1]Skut NV 2011 súčasti STU korig '!AZ38</f>
        <v>0</v>
      </c>
      <c r="G41" s="60">
        <f>SUM(G6:G40)</f>
        <v>97685296</v>
      </c>
    </row>
    <row r="42" spans="1:7" ht="15.75" hidden="1" thickBot="1" x14ac:dyDescent="0.3">
      <c r="A42" s="6">
        <f>'[1]Roz2012 Náklady Výn Súčas12.4'!AD42</f>
        <v>0</v>
      </c>
      <c r="B42" s="24">
        <f>'[1]Roz2012 Náklady Výn Súčas12.4'!H42</f>
        <v>0</v>
      </c>
      <c r="C42" s="5">
        <f>'[1]Roz2012 Náklady Výn Súčas12.4'!AR42</f>
        <v>0</v>
      </c>
      <c r="D42" s="5">
        <f>'[1]Roz2012 Náklady Výn Súčas12.4'!AS42</f>
        <v>0</v>
      </c>
      <c r="E42" s="7">
        <f t="shared" si="0"/>
        <v>0</v>
      </c>
      <c r="F42" s="25">
        <f>'[1]Skut NV 2011 súčasti STU korig '!AZ39</f>
        <v>0</v>
      </c>
      <c r="G42" s="60"/>
    </row>
    <row r="43" spans="1:7" ht="15.75" hidden="1" thickBot="1" x14ac:dyDescent="0.3">
      <c r="A43" s="6">
        <f>'[1]Roz2012 Náklady Výn Súčas12.4'!AD43</f>
        <v>0</v>
      </c>
      <c r="B43" s="24">
        <f>'[1]Roz2012 Náklady Výn Súčas12.4'!H43</f>
        <v>0</v>
      </c>
      <c r="C43" s="5">
        <f>'[1]Roz2012 Náklady Výn Súčas12.4'!AR43</f>
        <v>0</v>
      </c>
      <c r="D43" s="5">
        <f>'[1]Roz2012 Náklady Výn Súčas12.4'!AS43</f>
        <v>0</v>
      </c>
      <c r="E43" s="7">
        <f t="shared" si="0"/>
        <v>0</v>
      </c>
      <c r="F43" s="25">
        <f>'[1]Skut NV 2011 súčasti STU korig '!AZ40</f>
        <v>0</v>
      </c>
      <c r="G43" s="60"/>
    </row>
    <row r="44" spans="1:7" ht="15.75" hidden="1" thickBot="1" x14ac:dyDescent="0.3">
      <c r="A44" s="38">
        <f>'[1]Roz2012 Náklady Výn Súčas12.4'!AD44</f>
        <v>0</v>
      </c>
      <c r="B44" s="39">
        <f>'[1]Roz2012 Náklady Výn Súčas12.4'!H44</f>
        <v>0</v>
      </c>
      <c r="C44" s="40">
        <f>'[1]Roz2012 Náklady Výn Súčas12.4'!AR44</f>
        <v>0</v>
      </c>
      <c r="D44" s="40">
        <f>'[1]Roz2012 Náklady Výn Súčas12.4'!AS44</f>
        <v>0</v>
      </c>
      <c r="E44" s="7">
        <f t="shared" si="0"/>
        <v>0</v>
      </c>
      <c r="F44" s="25">
        <f>'[1]Skut NV 2011 súčasti STU korig '!AZ41</f>
        <v>0</v>
      </c>
      <c r="G44" s="60"/>
    </row>
    <row r="45" spans="1:7" s="16" customFormat="1" ht="22.15" customHeight="1" thickBot="1" x14ac:dyDescent="0.25">
      <c r="A45" s="47" t="s">
        <v>5</v>
      </c>
      <c r="B45" s="48"/>
      <c r="C45" s="49">
        <f>C6+C7+C8+C9+C10+C11+C12+C13+C14+C15+C16+C17+C19+C20+C27+C29+C30+C35+C40</f>
        <v>89047135.819999993</v>
      </c>
      <c r="D45" s="49">
        <f>D6+D7+D8+D9+D10+D11+D12+D13+D14+D15+D16+D17+D18+D19+D20+D27+D29+D30</f>
        <v>5501900.1500000004</v>
      </c>
      <c r="E45" s="50">
        <f>C45+D45</f>
        <v>94549035.969999999</v>
      </c>
      <c r="F45" s="25">
        <f>F6+F7+F8+F9+F10+F11+F12+F13+F14+F15+F16+F17+F18+F19+F20+F27+F29+F30+F35+F40</f>
        <v>93809395</v>
      </c>
      <c r="G45" s="61">
        <f>SUM(G6:G40)</f>
        <v>97685296</v>
      </c>
    </row>
    <row r="46" spans="1:7" ht="15.75" thickBot="1" x14ac:dyDescent="0.3">
      <c r="A46" s="9"/>
      <c r="B46" s="26"/>
      <c r="C46" s="10"/>
      <c r="D46" s="10"/>
      <c r="E46" s="10"/>
      <c r="F46" s="54"/>
    </row>
    <row r="47" spans="1:7" ht="14.45" customHeight="1" x14ac:dyDescent="0.25">
      <c r="A47" s="36" t="s">
        <v>6</v>
      </c>
      <c r="B47" s="69" t="s">
        <v>1</v>
      </c>
      <c r="C47" s="67" t="s">
        <v>7</v>
      </c>
      <c r="D47" s="68"/>
      <c r="E47" s="19" t="s">
        <v>2</v>
      </c>
      <c r="F47" s="55" t="s">
        <v>45</v>
      </c>
      <c r="G47" s="63" t="s">
        <v>47</v>
      </c>
    </row>
    <row r="48" spans="1:7" x14ac:dyDescent="0.25">
      <c r="A48" s="37"/>
      <c r="B48" s="70"/>
      <c r="C48" s="27" t="s">
        <v>3</v>
      </c>
      <c r="D48" s="28" t="s">
        <v>46</v>
      </c>
      <c r="E48" s="22"/>
      <c r="F48" s="56" t="s">
        <v>4</v>
      </c>
      <c r="G48" s="63"/>
    </row>
    <row r="49" spans="1:7" x14ac:dyDescent="0.25">
      <c r="A49" s="12" t="s">
        <v>33</v>
      </c>
      <c r="B49" s="30">
        <v>601</v>
      </c>
      <c r="C49" s="5">
        <f>'[2]final '!$AS$53</f>
        <v>0</v>
      </c>
      <c r="D49" s="5">
        <f>'[2]final '!$AT$53</f>
        <v>251000</v>
      </c>
      <c r="E49" s="7">
        <f>SUM(C49:D49)</f>
        <v>251000</v>
      </c>
      <c r="F49" s="57">
        <v>265507</v>
      </c>
      <c r="G49" s="60">
        <f>'[2]final '!$AV$53</f>
        <v>143687.63</v>
      </c>
    </row>
    <row r="50" spans="1:7" x14ac:dyDescent="0.25">
      <c r="A50" s="12" t="s">
        <v>34</v>
      </c>
      <c r="B50" s="30">
        <v>602</v>
      </c>
      <c r="C50" s="5">
        <f>'[2]final '!$AS$54</f>
        <v>5150253</v>
      </c>
      <c r="D50" s="5">
        <f>'[2]final '!$AT$54</f>
        <v>4251850</v>
      </c>
      <c r="E50" s="7">
        <f t="shared" ref="E50:E85" si="2">SUM(C50:D50)</f>
        <v>9402103</v>
      </c>
      <c r="F50" s="57">
        <v>10562293</v>
      </c>
      <c r="G50" s="60">
        <f>'[2]final '!$AV$54</f>
        <v>9495456.4699999988</v>
      </c>
    </row>
    <row r="51" spans="1:7" x14ac:dyDescent="0.25">
      <c r="A51" s="12" t="s">
        <v>35</v>
      </c>
      <c r="B51" s="30">
        <v>604</v>
      </c>
      <c r="C51" s="5">
        <f>'[2]final '!$AS$55</f>
        <v>50000</v>
      </c>
      <c r="D51" s="5">
        <f>'[2]final '!$AT$55</f>
        <v>13000</v>
      </c>
      <c r="E51" s="7">
        <f t="shared" si="2"/>
        <v>63000</v>
      </c>
      <c r="F51" s="57">
        <v>34800</v>
      </c>
      <c r="G51" s="60">
        <f>'[2]final '!$AV$55</f>
        <v>48962.840000000004</v>
      </c>
    </row>
    <row r="52" spans="1:7" hidden="1" x14ac:dyDescent="0.25">
      <c r="A52" s="12">
        <f>'[1]Roz2012 Náklady Výn Súčas12.4'!I58</f>
        <v>0</v>
      </c>
      <c r="B52" s="30">
        <f>'[1]Roz2012 Náklady Výn Súčas12.4'!H58</f>
        <v>0</v>
      </c>
      <c r="C52" s="5">
        <f>'[1]Roz2012 Náklady Výn Súčas12.4'!AR58</f>
        <v>0</v>
      </c>
      <c r="D52" s="5">
        <f>'[1]Roz2012 Náklady Výn Súčas12.4'!AS58</f>
        <v>0</v>
      </c>
      <c r="E52" s="7">
        <f t="shared" si="2"/>
        <v>0</v>
      </c>
      <c r="F52" s="57"/>
      <c r="G52" s="60"/>
    </row>
    <row r="53" spans="1:7" hidden="1" x14ac:dyDescent="0.25">
      <c r="A53" s="12">
        <f>'[1]Roz2012 Náklady Výn Súčas12.4'!I59</f>
        <v>0</v>
      </c>
      <c r="B53" s="30">
        <f>'[1]Roz2012 Náklady Výn Súčas12.4'!H59</f>
        <v>0</v>
      </c>
      <c r="C53" s="5">
        <f>'[1]Roz2012 Náklady Výn Súčas12.4'!AR59</f>
        <v>0</v>
      </c>
      <c r="D53" s="5">
        <f>'[1]Roz2012 Náklady Výn Súčas12.4'!AS59</f>
        <v>0</v>
      </c>
      <c r="E53" s="7">
        <f t="shared" si="2"/>
        <v>0</v>
      </c>
      <c r="F53" s="57"/>
      <c r="G53" s="60"/>
    </row>
    <row r="54" spans="1:7" x14ac:dyDescent="0.25">
      <c r="A54" s="12" t="s">
        <v>36</v>
      </c>
      <c r="B54" s="30">
        <v>613</v>
      </c>
      <c r="C54" s="5">
        <f>'[2]final '!$AS$56</f>
        <v>0</v>
      </c>
      <c r="D54" s="5">
        <f>'[2]final '!$AT$56</f>
        <v>0</v>
      </c>
      <c r="E54" s="7">
        <f t="shared" si="2"/>
        <v>0</v>
      </c>
      <c r="F54" s="57">
        <v>32641</v>
      </c>
      <c r="G54" s="60"/>
    </row>
    <row r="55" spans="1:7" hidden="1" x14ac:dyDescent="0.25">
      <c r="A55" s="12">
        <f>'[1]Roz2012 Náklady Výn Súčas12.4'!I61</f>
        <v>0</v>
      </c>
      <c r="B55" s="30">
        <f>'[1]Roz2012 Náklady Výn Súčas12.4'!H61</f>
        <v>0</v>
      </c>
      <c r="C55" s="5">
        <f>'[1]Roz2012 Náklady Výn Súčas12.4'!AR61</f>
        <v>0</v>
      </c>
      <c r="D55" s="5">
        <f>'[1]Roz2012 Náklady Výn Súčas12.4'!AS61</f>
        <v>0</v>
      </c>
      <c r="E55" s="7">
        <f t="shared" si="2"/>
        <v>0</v>
      </c>
      <c r="F55" s="57"/>
      <c r="G55" s="60"/>
    </row>
    <row r="56" spans="1:7" hidden="1" x14ac:dyDescent="0.25">
      <c r="A56" s="12">
        <f>'[1]Roz2012 Náklady Výn Súčas12.4'!I62</f>
        <v>0</v>
      </c>
      <c r="B56" s="30">
        <f>'[1]Roz2012 Náklady Výn Súčas12.4'!H62</f>
        <v>0</v>
      </c>
      <c r="C56" s="5">
        <f>'[1]Roz2012 Náklady Výn Súčas12.4'!AR62</f>
        <v>0</v>
      </c>
      <c r="D56" s="5">
        <f>'[1]Roz2012 Náklady Výn Súčas12.4'!AS62</f>
        <v>0</v>
      </c>
      <c r="E56" s="7">
        <f t="shared" si="2"/>
        <v>0</v>
      </c>
      <c r="F56" s="57"/>
      <c r="G56" s="60"/>
    </row>
    <row r="57" spans="1:7" hidden="1" x14ac:dyDescent="0.25">
      <c r="A57" s="12">
        <f>'[1]Roz2012 Náklady Výn Súčas12.4'!I63</f>
        <v>0</v>
      </c>
      <c r="B57" s="30">
        <f>'[1]Roz2012 Náklady Výn Súčas12.4'!H63</f>
        <v>0</v>
      </c>
      <c r="C57" s="5">
        <f>'[1]Roz2012 Náklady Výn Súčas12.4'!AR63</f>
        <v>0</v>
      </c>
      <c r="D57" s="5">
        <f>'[1]Roz2012 Náklady Výn Súčas12.4'!AS63</f>
        <v>0</v>
      </c>
      <c r="E57" s="7">
        <f t="shared" si="2"/>
        <v>0</v>
      </c>
      <c r="F57" s="57"/>
      <c r="G57" s="60"/>
    </row>
    <row r="58" spans="1:7" hidden="1" x14ac:dyDescent="0.25">
      <c r="A58" s="12">
        <f>'[1]Roz2012 Náklady Výn Súčas12.4'!I64</f>
        <v>0</v>
      </c>
      <c r="B58" s="30">
        <f>'[1]Roz2012 Náklady Výn Súčas12.4'!H64</f>
        <v>0</v>
      </c>
      <c r="C58" s="5">
        <f>'[1]Roz2012 Náklady Výn Súčas12.4'!AR64</f>
        <v>0</v>
      </c>
      <c r="D58" s="5">
        <f>'[1]Roz2012 Náklady Výn Súčas12.4'!AS64</f>
        <v>0</v>
      </c>
      <c r="E58" s="7">
        <f t="shared" si="2"/>
        <v>0</v>
      </c>
      <c r="F58" s="57">
        <f>'[1]Skut NV 2011 súčasti STU korig '!AZ48</f>
        <v>0</v>
      </c>
      <c r="G58" s="60"/>
    </row>
    <row r="59" spans="1:7" ht="0.75" customHeight="1" x14ac:dyDescent="0.25">
      <c r="A59" s="12">
        <f>'[1]Roz2012 Náklady Výn Súčas12.4'!I65</f>
        <v>0</v>
      </c>
      <c r="B59" s="30">
        <f>'[1]Roz2012 Náklady Výn Súčas12.4'!H65</f>
        <v>0</v>
      </c>
      <c r="C59" s="5"/>
      <c r="D59" s="5">
        <f>'[1]Roz2012 Náklady Výn Súčas12.4'!AS65</f>
        <v>0</v>
      </c>
      <c r="E59" s="7">
        <f t="shared" si="2"/>
        <v>0</v>
      </c>
      <c r="F59" s="57">
        <v>5331</v>
      </c>
      <c r="G59" s="60"/>
    </row>
    <row r="60" spans="1:7" hidden="1" x14ac:dyDescent="0.25">
      <c r="A60" s="12">
        <f>'[1]Roz2012 Náklady Výn Súčas12.4'!I66</f>
        <v>0</v>
      </c>
      <c r="B60" s="30">
        <f>'[1]Roz2012 Náklady Výn Súčas12.4'!H66</f>
        <v>0</v>
      </c>
      <c r="C60" s="5">
        <f>'[1]Roz2012 Náklady Výn Súčas12.4'!AR66</f>
        <v>0</v>
      </c>
      <c r="D60" s="5">
        <f>'[1]Roz2012 Náklady Výn Súčas12.4'!AS66</f>
        <v>0</v>
      </c>
      <c r="E60" s="7">
        <f t="shared" si="2"/>
        <v>0</v>
      </c>
      <c r="F60" s="57">
        <f>'[1]Skut NV 2011 súčasti STU korig '!AZ46</f>
        <v>0</v>
      </c>
      <c r="G60" s="60"/>
    </row>
    <row r="61" spans="1:7" hidden="1" x14ac:dyDescent="0.25">
      <c r="A61" s="12">
        <f>'[1]Roz2012 Náklady Výn Súčas12.4'!I67</f>
        <v>0</v>
      </c>
      <c r="B61" s="30">
        <f>'[1]Roz2012 Náklady Výn Súčas12.4'!H67</f>
        <v>0</v>
      </c>
      <c r="C61" s="5">
        <f>'[1]Roz2012 Náklady Výn Súčas12.4'!AR67</f>
        <v>0</v>
      </c>
      <c r="D61" s="5">
        <f>'[1]Roz2012 Náklady Výn Súčas12.4'!AS67</f>
        <v>0</v>
      </c>
      <c r="E61" s="7">
        <f t="shared" si="2"/>
        <v>0</v>
      </c>
      <c r="F61" s="57">
        <f>'[1]Skut NV 2011 súčasti STU korig '!AZ47</f>
        <v>0</v>
      </c>
      <c r="G61" s="60"/>
    </row>
    <row r="62" spans="1:7" hidden="1" x14ac:dyDescent="0.25">
      <c r="A62" s="12">
        <f>'[1]Roz2012 Náklady Výn Súčas12.4'!I68</f>
        <v>0</v>
      </c>
      <c r="B62" s="30">
        <f>'[1]Roz2012 Náklady Výn Súčas12.4'!H68</f>
        <v>0</v>
      </c>
      <c r="C62" s="5">
        <f>'[1]Roz2012 Náklady Výn Súčas12.4'!AR68</f>
        <v>0</v>
      </c>
      <c r="D62" s="5">
        <f>'[1]Roz2012 Náklady Výn Súčas12.4'!AS68</f>
        <v>0</v>
      </c>
      <c r="E62" s="7">
        <f t="shared" si="2"/>
        <v>0</v>
      </c>
      <c r="F62" s="57"/>
      <c r="G62" s="60"/>
    </row>
    <row r="63" spans="1:7" x14ac:dyDescent="0.25">
      <c r="A63" s="12" t="s">
        <v>37</v>
      </c>
      <c r="B63" s="30">
        <v>644</v>
      </c>
      <c r="C63" s="5">
        <f>'[2]final '!$AS$67</f>
        <v>520</v>
      </c>
      <c r="D63" s="5">
        <f>'[2]final '!$AT$67</f>
        <v>4353</v>
      </c>
      <c r="E63" s="7">
        <f t="shared" si="2"/>
        <v>4873</v>
      </c>
      <c r="F63" s="57">
        <v>5331</v>
      </c>
      <c r="G63" s="60">
        <f>'[2]final '!$AV$67</f>
        <v>2866.24</v>
      </c>
    </row>
    <row r="64" spans="1:7" ht="12.75" hidden="1" customHeight="1" x14ac:dyDescent="0.25">
      <c r="A64" s="12">
        <f>'[1]Roz2012 Náklady Výn Súčas12.4'!I70</f>
        <v>0</v>
      </c>
      <c r="B64" s="30">
        <f>'[1]Roz2012 Náklady Výn Súčas12.4'!H70</f>
        <v>0</v>
      </c>
      <c r="C64" s="5">
        <f>'[1]Roz2012 Náklady Výn Súčas12.4'!AR70</f>
        <v>0</v>
      </c>
      <c r="D64" s="5">
        <f>'[1]Roz2012 Náklady Výn Súčas12.4'!AS70</f>
        <v>0</v>
      </c>
      <c r="E64" s="7">
        <f t="shared" si="2"/>
        <v>0</v>
      </c>
      <c r="F64" s="57">
        <f>'[1]Skut NV 2011 súčasti STU korig '!AZ50</f>
        <v>0</v>
      </c>
      <c r="G64" s="60"/>
    </row>
    <row r="65" spans="1:7" hidden="1" x14ac:dyDescent="0.25">
      <c r="A65" s="12">
        <f>'[1]Roz2012 Náklady Výn Súčas12.4'!I71</f>
        <v>0</v>
      </c>
      <c r="B65" s="30">
        <f>'[1]Roz2012 Náklady Výn Súčas12.4'!H71</f>
        <v>0</v>
      </c>
      <c r="C65" s="5">
        <f>'[1]Roz2012 Náklady Výn Súčas12.4'!AR71</f>
        <v>0</v>
      </c>
      <c r="D65" s="5">
        <f>'[1]Roz2012 Náklady Výn Súčas12.4'!AS71</f>
        <v>0</v>
      </c>
      <c r="E65" s="7">
        <f t="shared" si="2"/>
        <v>0</v>
      </c>
      <c r="F65" s="57">
        <f>'[1]Skut NV 2011 súčasti STU korig '!AZ51</f>
        <v>0</v>
      </c>
      <c r="G65" s="60"/>
    </row>
    <row r="66" spans="1:7" hidden="1" x14ac:dyDescent="0.25">
      <c r="A66" s="12">
        <f>'[1]Roz2012 Náklady Výn Súčas12.4'!I72</f>
        <v>0</v>
      </c>
      <c r="B66" s="30">
        <f>'[1]Roz2012 Náklady Výn Súčas12.4'!H72</f>
        <v>0</v>
      </c>
      <c r="C66" s="5">
        <f>'[1]Roz2012 Náklady Výn Súčas12.4'!AR72</f>
        <v>0</v>
      </c>
      <c r="D66" s="5">
        <f>'[1]Roz2012 Náklady Výn Súčas12.4'!AS72</f>
        <v>0</v>
      </c>
      <c r="E66" s="7">
        <f t="shared" si="2"/>
        <v>0</v>
      </c>
      <c r="F66" s="57">
        <f>'[1]Skut NV 2011 súčasti STU korig '!AZ52</f>
        <v>0</v>
      </c>
      <c r="G66" s="60"/>
    </row>
    <row r="67" spans="1:7" ht="14.25" customHeight="1" x14ac:dyDescent="0.25">
      <c r="A67" s="12" t="s">
        <v>43</v>
      </c>
      <c r="B67" s="30">
        <v>646</v>
      </c>
      <c r="C67" s="5">
        <v>0</v>
      </c>
      <c r="D67" s="5">
        <v>0</v>
      </c>
      <c r="E67" s="7">
        <f t="shared" si="2"/>
        <v>0</v>
      </c>
      <c r="F67" s="57">
        <v>6000</v>
      </c>
      <c r="G67" s="60">
        <f>'[2]final '!$AV$69</f>
        <v>657</v>
      </c>
    </row>
    <row r="68" spans="1:7" x14ac:dyDescent="0.25">
      <c r="A68" s="12" t="s">
        <v>38</v>
      </c>
      <c r="B68" s="30">
        <v>649</v>
      </c>
      <c r="C68" s="5">
        <f>'[2]final '!$AS$72</f>
        <v>6227217</v>
      </c>
      <c r="D68" s="5">
        <f>'[2]final '!$AT$72</f>
        <v>827600</v>
      </c>
      <c r="E68" s="7">
        <f t="shared" si="2"/>
        <v>7054817</v>
      </c>
      <c r="F68" s="57">
        <v>7711041</v>
      </c>
      <c r="G68" s="60">
        <f>'[2]final '!$AV$72</f>
        <v>8297648.8099999987</v>
      </c>
    </row>
    <row r="69" spans="1:7" hidden="1" x14ac:dyDescent="0.25">
      <c r="A69" s="12">
        <f>'[1]Roz2012 Náklady Výn Súčas12.4'!I75</f>
        <v>0</v>
      </c>
      <c r="B69" s="30">
        <f>'[1]Roz2012 Náklady Výn Súčas12.4'!H75</f>
        <v>0</v>
      </c>
      <c r="C69" s="5">
        <f>'[1]Roz2012 Náklady Výn Súčas12.4'!AR75</f>
        <v>0</v>
      </c>
      <c r="D69" s="5">
        <f>'[1]Roz2012 Náklady Výn Súčas12.4'!AS75</f>
        <v>0</v>
      </c>
      <c r="E69" s="7">
        <f t="shared" si="2"/>
        <v>0</v>
      </c>
      <c r="F69" s="57">
        <f>'[1]Skut NV 2011 súčasti STU korig '!AZ54</f>
        <v>0</v>
      </c>
      <c r="G69" s="60"/>
    </row>
    <row r="70" spans="1:7" hidden="1" x14ac:dyDescent="0.25">
      <c r="A70" s="12">
        <f>'[1]Roz2012 Náklady Výn Súčas12.4'!I76</f>
        <v>0</v>
      </c>
      <c r="B70" s="30">
        <f>'[1]Roz2012 Náklady Výn Súčas12.4'!H76</f>
        <v>0</v>
      </c>
      <c r="C70" s="5">
        <f>'[1]Roz2012 Náklady Výn Súčas12.4'!AR76</f>
        <v>0</v>
      </c>
      <c r="D70" s="5">
        <f>'[1]Roz2012 Náklady Výn Súčas12.4'!AS76</f>
        <v>0</v>
      </c>
      <c r="E70" s="7">
        <f t="shared" si="2"/>
        <v>0</v>
      </c>
      <c r="F70" s="57">
        <f>'[1]Skut NV 2011 súčasti STU korig '!AZ55</f>
        <v>0</v>
      </c>
      <c r="G70" s="60"/>
    </row>
    <row r="71" spans="1:7" hidden="1" x14ac:dyDescent="0.25">
      <c r="A71" s="12">
        <f>'[1]Roz2012 Náklady Výn Súčas12.4'!I77</f>
        <v>0</v>
      </c>
      <c r="B71" s="30">
        <f>'[1]Roz2012 Náklady Výn Súčas12.4'!H77</f>
        <v>0</v>
      </c>
      <c r="C71" s="5">
        <f>'[1]Roz2012 Náklady Výn Súčas12.4'!AR77</f>
        <v>0</v>
      </c>
      <c r="D71" s="5">
        <f>'[1]Roz2012 Náklady Výn Súčas12.4'!AS77</f>
        <v>0</v>
      </c>
      <c r="E71" s="7">
        <f t="shared" si="2"/>
        <v>0</v>
      </c>
      <c r="F71" s="57">
        <f>'[1]Skut NV 2011 súčasti STU korig '!AZ56</f>
        <v>0</v>
      </c>
      <c r="G71" s="60"/>
    </row>
    <row r="72" spans="1:7" hidden="1" x14ac:dyDescent="0.25">
      <c r="A72" s="12">
        <f>'[1]Roz2012 Náklady Výn Súčas12.4'!I78</f>
        <v>0</v>
      </c>
      <c r="B72" s="30">
        <f>'[1]Roz2012 Náklady Výn Súčas12.4'!H78</f>
        <v>0</v>
      </c>
      <c r="C72" s="5">
        <f>'[1]Roz2012 Náklady Výn Súčas12.4'!AR78</f>
        <v>0</v>
      </c>
      <c r="D72" s="5">
        <f>'[1]Roz2012 Náklady Výn Súčas12.4'!AS78</f>
        <v>0</v>
      </c>
      <c r="E72" s="7">
        <f t="shared" si="2"/>
        <v>0</v>
      </c>
      <c r="F72" s="57"/>
      <c r="G72" s="60"/>
    </row>
    <row r="73" spans="1:7" hidden="1" x14ac:dyDescent="0.25">
      <c r="A73" s="12">
        <f>'[1]Roz2012 Náklady Výn Súčas12.4'!I79</f>
        <v>0</v>
      </c>
      <c r="B73" s="30">
        <f>'[1]Roz2012 Náklady Výn Súčas12.4'!H79</f>
        <v>0</v>
      </c>
      <c r="C73" s="5">
        <f>'[1]Roz2012 Náklady Výn Súčas12.4'!AR79</f>
        <v>0</v>
      </c>
      <c r="D73" s="5">
        <f>'[1]Roz2012 Náklady Výn Súčas12.4'!AS79</f>
        <v>0</v>
      </c>
      <c r="E73" s="7">
        <f t="shared" si="2"/>
        <v>0</v>
      </c>
      <c r="F73" s="57"/>
      <c r="G73" s="60"/>
    </row>
    <row r="74" spans="1:7" x14ac:dyDescent="0.25">
      <c r="A74" s="12" t="s">
        <v>39</v>
      </c>
      <c r="B74" s="30">
        <v>656</v>
      </c>
      <c r="C74" s="5">
        <f>'[2]final '!$AS$78</f>
        <v>1403400</v>
      </c>
      <c r="D74" s="5">
        <v>0</v>
      </c>
      <c r="E74" s="7">
        <f t="shared" si="2"/>
        <v>1403400</v>
      </c>
      <c r="F74" s="57">
        <v>1576091</v>
      </c>
      <c r="G74" s="60">
        <f>'[2]final '!$AV$78</f>
        <v>1779842.66</v>
      </c>
    </row>
    <row r="75" spans="1:7" hidden="1" x14ac:dyDescent="0.25">
      <c r="A75" s="12">
        <f>'[1]Roz2012 Náklady Výn Súčas12.4'!I81</f>
        <v>0</v>
      </c>
      <c r="B75" s="30">
        <f>'[1]Roz2012 Náklady Výn Súčas12.4'!H81</f>
        <v>0</v>
      </c>
      <c r="C75" s="5">
        <f>'[1]Roz2012 Náklady Výn Súčas12.4'!AR81</f>
        <v>0</v>
      </c>
      <c r="D75" s="5">
        <f>'[1]Roz2012 Náklady Výn Súčas12.4'!AS81</f>
        <v>0</v>
      </c>
      <c r="E75" s="7">
        <f t="shared" si="2"/>
        <v>0</v>
      </c>
      <c r="F75" s="57"/>
      <c r="G75" s="60"/>
    </row>
    <row r="76" spans="1:7" x14ac:dyDescent="0.25">
      <c r="A76" s="12" t="s">
        <v>40</v>
      </c>
      <c r="B76" s="30">
        <v>658</v>
      </c>
      <c r="C76" s="5">
        <f>'[2]final '!$AS$80</f>
        <v>42000</v>
      </c>
      <c r="D76" s="5">
        <f>'[2]final '!$AT$80</f>
        <v>1196895</v>
      </c>
      <c r="E76" s="7">
        <f t="shared" si="2"/>
        <v>1238895</v>
      </c>
      <c r="F76" s="57">
        <v>1723257</v>
      </c>
      <c r="G76" s="60">
        <f>'[2]final '!$AV$80</f>
        <v>1292536.6200000001</v>
      </c>
    </row>
    <row r="77" spans="1:7" hidden="1" x14ac:dyDescent="0.25">
      <c r="A77" s="12">
        <f>'[1]Roz2012 Náklady Výn Súčas12.4'!I83</f>
        <v>0</v>
      </c>
      <c r="B77" s="30">
        <f>'[1]Roz2012 Náklady Výn Súčas12.4'!H83</f>
        <v>0</v>
      </c>
      <c r="C77" s="5">
        <f>'[1]Roz2012 Náklady Výn Súčas12.4'!AR83</f>
        <v>0</v>
      </c>
      <c r="D77" s="5">
        <f>'[1]Roz2012 Náklady Výn Súčas12.4'!AS83</f>
        <v>0</v>
      </c>
      <c r="E77" s="7">
        <f t="shared" si="2"/>
        <v>0</v>
      </c>
      <c r="F77" s="57"/>
      <c r="G77" s="60"/>
    </row>
    <row r="78" spans="1:7" x14ac:dyDescent="0.25">
      <c r="A78" s="12" t="s">
        <v>41</v>
      </c>
      <c r="B78" s="30">
        <v>662</v>
      </c>
      <c r="C78" s="5">
        <f>'[2]final '!$AS$82</f>
        <v>89929</v>
      </c>
      <c r="D78" s="5">
        <v>0</v>
      </c>
      <c r="E78" s="7">
        <f t="shared" si="2"/>
        <v>89929</v>
      </c>
      <c r="F78" s="57">
        <v>60000</v>
      </c>
      <c r="G78" s="60">
        <v>67250</v>
      </c>
    </row>
    <row r="79" spans="1:7" hidden="1" x14ac:dyDescent="0.25">
      <c r="A79" s="12">
        <f>'[1]Roz2012 Náklady Výn Súčas12.4'!I85</f>
        <v>0</v>
      </c>
      <c r="B79" s="30">
        <f>'[1]Roz2012 Náklady Výn Súčas12.4'!H85</f>
        <v>0</v>
      </c>
      <c r="C79" s="5">
        <f>'[1]Roz2012 Náklady Výn Súčas12.4'!AR85</f>
        <v>0</v>
      </c>
      <c r="D79" s="5">
        <f>'[1]Roz2012 Náklady Výn Súčas12.4'!AS85</f>
        <v>0</v>
      </c>
      <c r="E79" s="7">
        <f t="shared" si="2"/>
        <v>0</v>
      </c>
      <c r="F79" s="57"/>
      <c r="G79" s="60"/>
    </row>
    <row r="80" spans="1:7" hidden="1" x14ac:dyDescent="0.25">
      <c r="A80" s="12">
        <f>'[1]Roz2012 Náklady Výn Súčas12.4'!I86</f>
        <v>0</v>
      </c>
      <c r="B80" s="30">
        <f>'[1]Roz2012 Náklady Výn Súčas12.4'!H86</f>
        <v>0</v>
      </c>
      <c r="C80" s="5">
        <f>'[1]Roz2012 Náklady Výn Súčas12.4'!AR86</f>
        <v>0</v>
      </c>
      <c r="D80" s="5">
        <f>'[1]Roz2012 Náklady Výn Súčas12.4'!AS86</f>
        <v>0</v>
      </c>
      <c r="E80" s="7">
        <f t="shared" si="2"/>
        <v>0</v>
      </c>
      <c r="F80" s="57"/>
      <c r="G80" s="60"/>
    </row>
    <row r="81" spans="1:7" hidden="1" x14ac:dyDescent="0.25">
      <c r="A81" s="12">
        <f>'[1]Roz2012 Náklady Výn Súčas12.4'!I87</f>
        <v>0</v>
      </c>
      <c r="B81" s="30">
        <f>'[1]Roz2012 Náklady Výn Súčas12.4'!H87</f>
        <v>0</v>
      </c>
      <c r="C81" s="5">
        <f>'[1]Roz2012 Náklady Výn Súčas12.4'!AR87</f>
        <v>0</v>
      </c>
      <c r="D81" s="5">
        <f>'[1]Roz2012 Náklady Výn Súčas12.4'!AS87</f>
        <v>0</v>
      </c>
      <c r="E81" s="7">
        <f t="shared" si="2"/>
        <v>0</v>
      </c>
      <c r="F81" s="57"/>
      <c r="G81" s="60"/>
    </row>
    <row r="82" spans="1:7" hidden="1" x14ac:dyDescent="0.25">
      <c r="A82" s="12">
        <f>'[1]Roz2012 Náklady Výn Súčas12.4'!I88</f>
        <v>0</v>
      </c>
      <c r="B82" s="30">
        <f>'[1]Roz2012 Náklady Výn Súčas12.4'!H88</f>
        <v>0</v>
      </c>
      <c r="C82" s="5">
        <f>'[1]Roz2012 Náklady Výn Súčas12.4'!AR88</f>
        <v>0</v>
      </c>
      <c r="D82" s="5">
        <f>'[1]Roz2012 Náklady Výn Súčas12.4'!AS88</f>
        <v>0</v>
      </c>
      <c r="E82" s="7">
        <f t="shared" si="2"/>
        <v>0</v>
      </c>
      <c r="F82" s="57"/>
      <c r="G82" s="60"/>
    </row>
    <row r="83" spans="1:7" ht="15.75" thickBot="1" x14ac:dyDescent="0.3">
      <c r="A83" s="41" t="s">
        <v>42</v>
      </c>
      <c r="B83" s="42">
        <v>691</v>
      </c>
      <c r="C83" s="40">
        <f>'[2]final '!$AS$87</f>
        <v>75325886.019999996</v>
      </c>
      <c r="D83" s="40">
        <v>0</v>
      </c>
      <c r="E83" s="43">
        <f t="shared" si="2"/>
        <v>75325886.019999996</v>
      </c>
      <c r="F83" s="57">
        <v>72019684</v>
      </c>
      <c r="G83" s="60">
        <v>77071668</v>
      </c>
    </row>
    <row r="84" spans="1:7" s="16" customFormat="1" ht="22.15" customHeight="1" thickBot="1" x14ac:dyDescent="0.25">
      <c r="A84" s="51" t="s">
        <v>8</v>
      </c>
      <c r="B84" s="52"/>
      <c r="C84" s="49">
        <f>C49+C50+C51+C54+C63+C67+C68+C74+C76+C78+C83</f>
        <v>88289205.019999996</v>
      </c>
      <c r="D84" s="49">
        <f>D49+D50+D51+D54+D63+D68+D74+D76+D78+D83</f>
        <v>6544698</v>
      </c>
      <c r="E84" s="50">
        <f t="shared" si="2"/>
        <v>94833903.019999996</v>
      </c>
      <c r="F84" s="58">
        <f>F49+F50+F51+F54+F63+F67+F68+F74+F76+F78+F83</f>
        <v>93996645</v>
      </c>
      <c r="G84" s="61">
        <f>SUM(G49:G83)</f>
        <v>98200576.269999996</v>
      </c>
    </row>
    <row r="85" spans="1:7" x14ac:dyDescent="0.25">
      <c r="A85" s="44" t="s">
        <v>9</v>
      </c>
      <c r="B85" s="33"/>
      <c r="C85" s="45">
        <f>C84-C45</f>
        <v>-757930.79999999702</v>
      </c>
      <c r="D85" s="46">
        <f>D84-D45</f>
        <v>1042797.8499999996</v>
      </c>
      <c r="E85" s="46">
        <f t="shared" si="2"/>
        <v>284867.05000000261</v>
      </c>
      <c r="F85" s="59">
        <f>F84-F45</f>
        <v>187250</v>
      </c>
      <c r="G85" s="60">
        <f>G84-G45</f>
        <v>515280.26999999583</v>
      </c>
    </row>
    <row r="86" spans="1:7" x14ac:dyDescent="0.25">
      <c r="A86" s="11"/>
      <c r="B86" s="29"/>
      <c r="C86" s="10"/>
      <c r="D86" s="10"/>
      <c r="E86" s="10">
        <f>E84-E45</f>
        <v>284867.04999999702</v>
      </c>
    </row>
    <row r="87" spans="1:7" x14ac:dyDescent="0.25">
      <c r="A87" s="11"/>
      <c r="B87" s="13"/>
      <c r="C87" s="8"/>
      <c r="D87" s="8"/>
      <c r="E87" s="8"/>
      <c r="F87" s="14"/>
    </row>
    <row r="88" spans="1:7" x14ac:dyDescent="0.25">
      <c r="A88" s="11"/>
      <c r="B88" s="31"/>
      <c r="C88" s="8"/>
      <c r="D88" s="8"/>
      <c r="E88" s="8"/>
      <c r="F88" s="14"/>
    </row>
    <row r="89" spans="1:7" x14ac:dyDescent="0.25">
      <c r="A89" s="11"/>
      <c r="B89" s="31"/>
      <c r="C89" s="8"/>
      <c r="D89" s="8"/>
      <c r="E89" s="8"/>
      <c r="F89" s="14"/>
    </row>
    <row r="90" spans="1:7" x14ac:dyDescent="0.25">
      <c r="A90" s="11"/>
      <c r="B90" s="31"/>
      <c r="C90" s="8"/>
      <c r="D90" s="8"/>
      <c r="E90" s="8"/>
      <c r="F90" s="14"/>
    </row>
    <row r="91" spans="1:7" x14ac:dyDescent="0.25">
      <c r="A91" s="11"/>
      <c r="B91" s="31"/>
      <c r="C91" s="8"/>
      <c r="D91" s="8"/>
      <c r="E91" s="8"/>
      <c r="F91" s="14"/>
    </row>
    <row r="92" spans="1:7" x14ac:dyDescent="0.25">
      <c r="A92" s="11"/>
      <c r="B92" s="31"/>
      <c r="C92" s="8"/>
      <c r="D92" s="8"/>
      <c r="E92" s="8"/>
      <c r="F92" s="14"/>
    </row>
    <row r="93" spans="1:7" x14ac:dyDescent="0.25">
      <c r="A93" s="11"/>
      <c r="B93" s="13"/>
      <c r="C93" s="8"/>
      <c r="D93" s="8"/>
      <c r="E93" s="8"/>
      <c r="F93" s="14"/>
    </row>
    <row r="94" spans="1:7" x14ac:dyDescent="0.25">
      <c r="A94" s="11"/>
      <c r="B94" s="32"/>
      <c r="C94" s="8"/>
      <c r="D94" s="8"/>
      <c r="E94" s="8"/>
      <c r="F94" s="14"/>
    </row>
    <row r="95" spans="1:7" x14ac:dyDescent="0.25">
      <c r="A95" s="11"/>
      <c r="B95" s="33"/>
      <c r="C95" s="8"/>
      <c r="D95" s="8"/>
      <c r="E95" s="8"/>
      <c r="F95" s="14"/>
    </row>
  </sheetData>
  <mergeCells count="7">
    <mergeCell ref="G4:G5"/>
    <mergeCell ref="G47:G48"/>
    <mergeCell ref="A2:C2"/>
    <mergeCell ref="B4:B5"/>
    <mergeCell ref="C4:D4"/>
    <mergeCell ref="B47:B48"/>
    <mergeCell ref="C47:D4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NV 2013 STU  </vt:lpstr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gogorova</cp:lastModifiedBy>
  <cp:lastPrinted>2014-07-21T12:39:36Z</cp:lastPrinted>
  <dcterms:created xsi:type="dcterms:W3CDTF">2012-04-08T16:42:17Z</dcterms:created>
  <dcterms:modified xsi:type="dcterms:W3CDTF">2014-10-08T09:05:01Z</dcterms:modified>
</cp:coreProperties>
</file>