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Export" sheetId="1" r:id="rId1"/>
  </sheets>
  <calcPr calcId="162913"/>
</workbook>
</file>

<file path=xl/calcChain.xml><?xml version="1.0" encoding="utf-8"?>
<calcChain xmlns="http://schemas.openxmlformats.org/spreadsheetml/2006/main">
  <c r="J16" i="1" l="1"/>
  <c r="D28" i="1"/>
  <c r="D27" i="1"/>
  <c r="D23" i="1"/>
  <c r="D26" i="1"/>
  <c r="D25" i="1"/>
  <c r="D19" i="1"/>
  <c r="E19" i="1"/>
  <c r="D18" i="1"/>
  <c r="D20" i="1" s="1"/>
  <c r="K16" i="1"/>
  <c r="D29" i="1" l="1"/>
  <c r="J5" i="1"/>
  <c r="J6" i="1"/>
  <c r="J7" i="1"/>
  <c r="J8" i="1"/>
  <c r="J9" i="1"/>
  <c r="J10" i="1"/>
  <c r="J11" i="1"/>
  <c r="J12" i="1"/>
  <c r="J13" i="1"/>
  <c r="J15" i="1"/>
  <c r="J4" i="1"/>
  <c r="I16" i="1"/>
  <c r="H16" i="1"/>
  <c r="E18" i="1" l="1"/>
</calcChain>
</file>

<file path=xl/sharedStrings.xml><?xml version="1.0" encoding="utf-8"?>
<sst xmlns="http://schemas.openxmlformats.org/spreadsheetml/2006/main" count="102" uniqueCount="45">
  <si>
    <t/>
  </si>
  <si>
    <t>Kód</t>
  </si>
  <si>
    <t>Typ</t>
  </si>
  <si>
    <t>Kód Projektu</t>
  </si>
  <si>
    <t>Projekt</t>
  </si>
  <si>
    <t>Predkladaná za</t>
  </si>
  <si>
    <t>Stav</t>
  </si>
  <si>
    <t>Dátum odoslania na RO / SO</t>
  </si>
  <si>
    <t>Suma nárokovaná</t>
  </si>
  <si>
    <t>Suma oprávnená</t>
  </si>
  <si>
    <t>Suma uhradená</t>
  </si>
  <si>
    <t>Dátum úhrady</t>
  </si>
  <si>
    <t>313021D243501101</t>
  </si>
  <si>
    <t>Priebežná platba</t>
  </si>
  <si>
    <t>313021D243</t>
  </si>
  <si>
    <t>Univerzitný vedecký park STU Bratislava - II. fáza</t>
  </si>
  <si>
    <t>Odoslaná / Spracovanie na RO</t>
  </si>
  <si>
    <t>313021D243501001</t>
  </si>
  <si>
    <t>313021D243500901</t>
  </si>
  <si>
    <t>313021D243500801</t>
  </si>
  <si>
    <t>Uhradená</t>
  </si>
  <si>
    <t>313021D243500701</t>
  </si>
  <si>
    <t>313021D243500601</t>
  </si>
  <si>
    <t>313021D243500501</t>
  </si>
  <si>
    <t>313021D243500401</t>
  </si>
  <si>
    <t>313021D243500301</t>
  </si>
  <si>
    <t>313021D243500201</t>
  </si>
  <si>
    <t>313021D243500101</t>
  </si>
  <si>
    <t>313021D243400101</t>
  </si>
  <si>
    <t>Zúčtovanie predfinancovania</t>
  </si>
  <si>
    <t>313021D243300101</t>
  </si>
  <si>
    <t>Predfinancovanie</t>
  </si>
  <si>
    <t>STU BA</t>
  </si>
  <si>
    <t>Neoprávnené</t>
  </si>
  <si>
    <t>preplatené v roku do 22.6.2020</t>
  </si>
  <si>
    <t>bude ešte preplatené v roku 2020</t>
  </si>
  <si>
    <t>mzdy pre SvF</t>
  </si>
  <si>
    <t>mzdy pre SjF</t>
  </si>
  <si>
    <t>mzdy pre FCHPT</t>
  </si>
  <si>
    <t>mzdy pre FEI</t>
  </si>
  <si>
    <t>mzdy pre R STU</t>
  </si>
  <si>
    <t>spolu preplatené v roku 2020</t>
  </si>
  <si>
    <t xml:space="preserve">Prehľad ŽoP k 22.6.2020
Univerzitný vedecký park STU Bratislava - II. Fáza   313021D243 </t>
  </si>
  <si>
    <t>spolu</t>
  </si>
  <si>
    <t>ostané pre R STU (patenty, poistenie...)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</si>
</sst>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\.yyyy"/>
    <numFmt numFmtId="165" formatCode="#,##0.00\ &quot;€&quot;"/>
  </numFmts>
  <fonts count="7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6"/>
      <color indexed="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4"/>
      <color indexed="8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Border="1"/>
    <xf numFmtId="165" fontId="1" fillId="0" borderId="1" xfId="0" applyNumberFormat="1" applyFont="1" applyBorder="1"/>
    <xf numFmtId="165" fontId="2" fillId="0" borderId="1" xfId="0" applyNumberFormat="1" applyFont="1" applyBorder="1"/>
    <xf numFmtId="165" fontId="0" fillId="0" borderId="1" xfId="0" applyNumberFormat="1" applyBorder="1"/>
    <xf numFmtId="165" fontId="0" fillId="0" borderId="0" xfId="0" applyNumberForma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5" fontId="0" fillId="0" borderId="1" xfId="0" applyNumberFormat="1" applyFill="1" applyBorder="1"/>
    <xf numFmtId="164" fontId="0" fillId="0" borderId="1" xfId="0" applyNumberFormat="1" applyFill="1" applyBorder="1"/>
    <xf numFmtId="0" fontId="0" fillId="0" borderId="0" xfId="0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5" fontId="0" fillId="2" borderId="1" xfId="0" applyNumberFormat="1" applyFill="1" applyBorder="1"/>
    <xf numFmtId="165" fontId="4" fillId="2" borderId="1" xfId="0" applyNumberFormat="1" applyFont="1" applyFill="1" applyBorder="1"/>
    <xf numFmtId="14" fontId="0" fillId="2" borderId="1" xfId="0" applyNumberFormat="1" applyFill="1" applyBorder="1"/>
    <xf numFmtId="164" fontId="0" fillId="2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165" fontId="0" fillId="3" borderId="1" xfId="0" applyNumberFormat="1" applyFill="1" applyBorder="1"/>
    <xf numFmtId="165" fontId="0" fillId="5" borderId="0" xfId="0" applyNumberFormat="1" applyFill="1"/>
    <xf numFmtId="0" fontId="0" fillId="5" borderId="0" xfId="0" applyFill="1" applyBorder="1" applyAlignment="1"/>
    <xf numFmtId="0" fontId="0" fillId="4" borderId="0" xfId="0" applyFill="1" applyBorder="1" applyAlignment="1"/>
    <xf numFmtId="165" fontId="0" fillId="4" borderId="0" xfId="0" applyNumberFormat="1" applyFill="1" applyBorder="1"/>
    <xf numFmtId="165" fontId="4" fillId="4" borderId="0" xfId="0" applyNumberFormat="1" applyFont="1" applyFill="1" applyBorder="1"/>
    <xf numFmtId="165" fontId="4" fillId="5" borderId="0" xfId="0" applyNumberFormat="1" applyFont="1" applyFill="1"/>
    <xf numFmtId="165" fontId="0" fillId="0" borderId="0" xfId="0" applyNumberFormat="1" applyAlignment="1">
      <alignment wrapText="1"/>
    </xf>
    <xf numFmtId="0" fontId="0" fillId="6" borderId="0" xfId="0" applyFill="1"/>
    <xf numFmtId="165" fontId="0" fillId="6" borderId="0" xfId="0" applyNumberFormat="1" applyFill="1" applyAlignment="1">
      <alignment wrapText="1"/>
    </xf>
    <xf numFmtId="0" fontId="0" fillId="0" borderId="2" xfId="0" applyFill="1" applyBorder="1"/>
    <xf numFmtId="165" fontId="0" fillId="0" borderId="3" xfId="0" applyNumberFormat="1" applyFill="1" applyBorder="1" applyAlignment="1">
      <alignment wrapText="1"/>
    </xf>
    <xf numFmtId="165" fontId="0" fillId="0" borderId="5" xfId="0" applyNumberFormat="1" applyFill="1" applyBorder="1" applyAlignment="1">
      <alignment wrapText="1"/>
    </xf>
    <xf numFmtId="0" fontId="0" fillId="0" borderId="0" xfId="0" applyFill="1" applyBorder="1"/>
    <xf numFmtId="165" fontId="5" fillId="0" borderId="1" xfId="0" applyNumberFormat="1" applyFont="1" applyBorder="1"/>
    <xf numFmtId="165" fontId="6" fillId="0" borderId="1" xfId="0" applyNumberFormat="1" applyFont="1" applyBorder="1"/>
    <xf numFmtId="0" fontId="0" fillId="0" borderId="4" xfId="0" applyBorder="1"/>
    <xf numFmtId="0" fontId="0" fillId="0" borderId="6" xfId="0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7" workbookViewId="0">
      <selection sqref="A1:L1"/>
    </sheetView>
  </sheetViews>
  <sheetFormatPr defaultRowHeight="15" x14ac:dyDescent="0.25"/>
  <cols>
    <col min="1" max="1" width="17.5703125" bestFit="1" customWidth="1"/>
    <col min="2" max="2" width="21.28515625" customWidth="1"/>
    <col min="3" max="3" width="14.28515625" customWidth="1"/>
    <col min="4" max="4" width="27" style="1" customWidth="1"/>
    <col min="5" max="5" width="14.42578125" bestFit="1" customWidth="1"/>
    <col min="6" max="6" width="19.28515625" style="1" customWidth="1"/>
    <col min="7" max="7" width="16" style="1" customWidth="1"/>
    <col min="8" max="9" width="18.28515625" style="11" bestFit="1" customWidth="1"/>
    <col min="10" max="10" width="15.85546875" style="11" customWidth="1"/>
    <col min="11" max="11" width="18.28515625" style="11" bestFit="1" customWidth="1"/>
    <col min="12" max="12" width="13.5703125" bestFit="1" customWidth="1"/>
  </cols>
  <sheetData>
    <row r="1" spans="1:12" ht="70.5" customHeight="1" x14ac:dyDescent="0.25">
      <c r="A1" s="46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0" x14ac:dyDescent="0.2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3" t="s">
        <v>7</v>
      </c>
      <c r="H2" s="8" t="s">
        <v>8</v>
      </c>
      <c r="I2" s="8" t="s">
        <v>9</v>
      </c>
      <c r="J2" s="9" t="s">
        <v>33</v>
      </c>
      <c r="K2" s="8" t="s">
        <v>10</v>
      </c>
      <c r="L2" s="2" t="s">
        <v>11</v>
      </c>
    </row>
    <row r="3" spans="1:12" ht="30" x14ac:dyDescent="0.25">
      <c r="A3" s="25" t="s">
        <v>12</v>
      </c>
      <c r="B3" s="25" t="s">
        <v>13</v>
      </c>
      <c r="C3" s="25" t="s">
        <v>14</v>
      </c>
      <c r="D3" s="26" t="s">
        <v>15</v>
      </c>
      <c r="E3" s="25" t="s">
        <v>32</v>
      </c>
      <c r="F3" s="26" t="s">
        <v>16</v>
      </c>
      <c r="G3" s="27">
        <v>43371</v>
      </c>
      <c r="H3" s="28">
        <v>80575.45</v>
      </c>
      <c r="I3" s="28">
        <v>63209.73</v>
      </c>
      <c r="J3" s="28">
        <v>17365.72</v>
      </c>
      <c r="K3" s="28">
        <v>0</v>
      </c>
      <c r="L3" s="25" t="s">
        <v>0</v>
      </c>
    </row>
    <row r="4" spans="1:12" ht="30" x14ac:dyDescent="0.25">
      <c r="A4" s="18" t="s">
        <v>17</v>
      </c>
      <c r="B4" s="18" t="s">
        <v>13</v>
      </c>
      <c r="C4" s="18" t="s">
        <v>14</v>
      </c>
      <c r="D4" s="19" t="s">
        <v>15</v>
      </c>
      <c r="E4" s="18" t="s">
        <v>32</v>
      </c>
      <c r="F4" s="19" t="s">
        <v>20</v>
      </c>
      <c r="G4" s="20">
        <v>43293</v>
      </c>
      <c r="H4" s="21">
        <v>17711</v>
      </c>
      <c r="I4" s="21">
        <v>6607.02</v>
      </c>
      <c r="J4" s="22">
        <f>H4-I4</f>
        <v>11103.98</v>
      </c>
      <c r="K4" s="21">
        <v>6276.67</v>
      </c>
      <c r="L4" s="23">
        <v>43999</v>
      </c>
    </row>
    <row r="5" spans="1:12" ht="30" x14ac:dyDescent="0.25">
      <c r="A5" s="18" t="s">
        <v>18</v>
      </c>
      <c r="B5" s="18" t="s">
        <v>13</v>
      </c>
      <c r="C5" s="18" t="s">
        <v>14</v>
      </c>
      <c r="D5" s="19" t="s">
        <v>15</v>
      </c>
      <c r="E5" s="18" t="s">
        <v>32</v>
      </c>
      <c r="F5" s="19" t="s">
        <v>20</v>
      </c>
      <c r="G5" s="20">
        <v>43230</v>
      </c>
      <c r="H5" s="21">
        <v>44561.21</v>
      </c>
      <c r="I5" s="21">
        <v>44268.34</v>
      </c>
      <c r="J5" s="22">
        <f t="shared" ref="J5:J15" si="0">H5-I5</f>
        <v>292.87000000000262</v>
      </c>
      <c r="K5" s="21">
        <v>42054.92</v>
      </c>
      <c r="L5" s="23">
        <v>43999</v>
      </c>
    </row>
    <row r="6" spans="1:12" ht="30" x14ac:dyDescent="0.25">
      <c r="A6" s="18" t="s">
        <v>19</v>
      </c>
      <c r="B6" s="18" t="s">
        <v>13</v>
      </c>
      <c r="C6" s="18" t="s">
        <v>14</v>
      </c>
      <c r="D6" s="19" t="s">
        <v>15</v>
      </c>
      <c r="E6" s="18" t="s">
        <v>32</v>
      </c>
      <c r="F6" s="19" t="s">
        <v>20</v>
      </c>
      <c r="G6" s="20">
        <v>43131</v>
      </c>
      <c r="H6" s="21">
        <v>33534.629999999997</v>
      </c>
      <c r="I6" s="21">
        <v>31708.560000000001</v>
      </c>
      <c r="J6" s="22">
        <f t="shared" si="0"/>
        <v>1826.0699999999961</v>
      </c>
      <c r="K6" s="21">
        <v>30123.13</v>
      </c>
      <c r="L6" s="24">
        <v>43987</v>
      </c>
    </row>
    <row r="7" spans="1:12" ht="30" x14ac:dyDescent="0.25">
      <c r="A7" s="4" t="s">
        <v>21</v>
      </c>
      <c r="B7" s="4" t="s">
        <v>13</v>
      </c>
      <c r="C7" s="4" t="s">
        <v>14</v>
      </c>
      <c r="D7" s="5" t="s">
        <v>15</v>
      </c>
      <c r="E7" s="4" t="s">
        <v>32</v>
      </c>
      <c r="F7" s="5" t="s">
        <v>20</v>
      </c>
      <c r="G7" s="6">
        <v>43026</v>
      </c>
      <c r="H7" s="10">
        <v>597580.19999999995</v>
      </c>
      <c r="I7" s="10">
        <v>597580.19999999995</v>
      </c>
      <c r="J7" s="15">
        <f t="shared" si="0"/>
        <v>0</v>
      </c>
      <c r="K7" s="10">
        <v>567701.18999999994</v>
      </c>
      <c r="L7" s="7">
        <v>43061</v>
      </c>
    </row>
    <row r="8" spans="1:12" ht="30" x14ac:dyDescent="0.25">
      <c r="A8" s="4" t="s">
        <v>22</v>
      </c>
      <c r="B8" s="4" t="s">
        <v>13</v>
      </c>
      <c r="C8" s="4" t="s">
        <v>14</v>
      </c>
      <c r="D8" s="5" t="s">
        <v>15</v>
      </c>
      <c r="E8" s="4" t="s">
        <v>32</v>
      </c>
      <c r="F8" s="5" t="s">
        <v>20</v>
      </c>
      <c r="G8" s="6">
        <v>43018</v>
      </c>
      <c r="H8" s="10">
        <v>183613.5</v>
      </c>
      <c r="I8" s="10">
        <v>183613.5</v>
      </c>
      <c r="J8" s="15">
        <f t="shared" si="0"/>
        <v>0</v>
      </c>
      <c r="K8" s="10">
        <v>174432.82</v>
      </c>
      <c r="L8" s="7">
        <v>43061</v>
      </c>
    </row>
    <row r="9" spans="1:12" ht="30" x14ac:dyDescent="0.25">
      <c r="A9" s="4" t="s">
        <v>23</v>
      </c>
      <c r="B9" s="4" t="s">
        <v>13</v>
      </c>
      <c r="C9" s="4" t="s">
        <v>14</v>
      </c>
      <c r="D9" s="5" t="s">
        <v>15</v>
      </c>
      <c r="E9" s="4" t="s">
        <v>32</v>
      </c>
      <c r="F9" s="5" t="s">
        <v>20</v>
      </c>
      <c r="G9" s="6">
        <v>42991</v>
      </c>
      <c r="H9" s="10">
        <v>17391.52</v>
      </c>
      <c r="I9" s="10">
        <v>17391.45</v>
      </c>
      <c r="J9" s="15">
        <f t="shared" si="0"/>
        <v>6.9999999999708962E-2</v>
      </c>
      <c r="K9" s="10">
        <v>16521.88</v>
      </c>
      <c r="L9" s="7">
        <v>43048</v>
      </c>
    </row>
    <row r="10" spans="1:12" ht="30" x14ac:dyDescent="0.25">
      <c r="A10" s="4" t="s">
        <v>24</v>
      </c>
      <c r="B10" s="4" t="s">
        <v>13</v>
      </c>
      <c r="C10" s="4" t="s">
        <v>14</v>
      </c>
      <c r="D10" s="5" t="s">
        <v>15</v>
      </c>
      <c r="E10" s="4" t="s">
        <v>32</v>
      </c>
      <c r="F10" s="5" t="s">
        <v>20</v>
      </c>
      <c r="G10" s="6">
        <v>42968</v>
      </c>
      <c r="H10" s="10">
        <v>559632.98</v>
      </c>
      <c r="I10" s="10">
        <v>559632.98</v>
      </c>
      <c r="J10" s="15">
        <f t="shared" si="0"/>
        <v>0</v>
      </c>
      <c r="K10" s="10">
        <v>531651.32999999996</v>
      </c>
      <c r="L10" s="7">
        <v>43048</v>
      </c>
    </row>
    <row r="11" spans="1:12" ht="30" x14ac:dyDescent="0.25">
      <c r="A11" s="4" t="s">
        <v>25</v>
      </c>
      <c r="B11" s="4" t="s">
        <v>13</v>
      </c>
      <c r="C11" s="4" t="s">
        <v>14</v>
      </c>
      <c r="D11" s="5" t="s">
        <v>15</v>
      </c>
      <c r="E11" s="4" t="s">
        <v>32</v>
      </c>
      <c r="F11" s="5" t="s">
        <v>20</v>
      </c>
      <c r="G11" s="6">
        <v>42954</v>
      </c>
      <c r="H11" s="10">
        <v>31976.83</v>
      </c>
      <c r="I11" s="10">
        <v>31976.83</v>
      </c>
      <c r="J11" s="15">
        <f t="shared" si="0"/>
        <v>0</v>
      </c>
      <c r="K11" s="10">
        <v>30377.99</v>
      </c>
      <c r="L11" s="7">
        <v>43068</v>
      </c>
    </row>
    <row r="12" spans="1:12" ht="30" x14ac:dyDescent="0.25">
      <c r="A12" s="4" t="s">
        <v>26</v>
      </c>
      <c r="B12" s="4" t="s">
        <v>13</v>
      </c>
      <c r="C12" s="4" t="s">
        <v>14</v>
      </c>
      <c r="D12" s="5" t="s">
        <v>15</v>
      </c>
      <c r="E12" s="4" t="s">
        <v>32</v>
      </c>
      <c r="F12" s="5" t="s">
        <v>20</v>
      </c>
      <c r="G12" s="6">
        <v>42940</v>
      </c>
      <c r="H12" s="10">
        <v>824360.67</v>
      </c>
      <c r="I12" s="10">
        <v>824360.67</v>
      </c>
      <c r="J12" s="15">
        <f t="shared" si="0"/>
        <v>0</v>
      </c>
      <c r="K12" s="10">
        <v>783142.64</v>
      </c>
      <c r="L12" s="7">
        <v>42961</v>
      </c>
    </row>
    <row r="13" spans="1:12" ht="30" x14ac:dyDescent="0.25">
      <c r="A13" s="4" t="s">
        <v>27</v>
      </c>
      <c r="B13" s="4" t="s">
        <v>13</v>
      </c>
      <c r="C13" s="4" t="s">
        <v>14</v>
      </c>
      <c r="D13" s="5" t="s">
        <v>15</v>
      </c>
      <c r="E13" s="4" t="s">
        <v>32</v>
      </c>
      <c r="F13" s="5" t="s">
        <v>20</v>
      </c>
      <c r="G13" s="6">
        <v>42937</v>
      </c>
      <c r="H13" s="10">
        <v>969544</v>
      </c>
      <c r="I13" s="10">
        <v>969544</v>
      </c>
      <c r="J13" s="15">
        <f t="shared" si="0"/>
        <v>0</v>
      </c>
      <c r="K13" s="10">
        <v>921066.8</v>
      </c>
      <c r="L13" s="7">
        <v>42961</v>
      </c>
    </row>
    <row r="14" spans="1:12" s="17" customFormat="1" ht="30" hidden="1" x14ac:dyDescent="0.25">
      <c r="A14" s="12" t="s">
        <v>28</v>
      </c>
      <c r="B14" s="12" t="s">
        <v>29</v>
      </c>
      <c r="C14" s="12" t="s">
        <v>14</v>
      </c>
      <c r="D14" s="13" t="s">
        <v>15</v>
      </c>
      <c r="E14" s="12" t="s">
        <v>32</v>
      </c>
      <c r="F14" s="13" t="s">
        <v>20</v>
      </c>
      <c r="G14" s="14">
        <v>43294</v>
      </c>
      <c r="H14" s="15"/>
      <c r="I14" s="15"/>
      <c r="J14" s="15"/>
      <c r="K14" s="15"/>
      <c r="L14" s="16">
        <v>43978</v>
      </c>
    </row>
    <row r="15" spans="1:12" ht="30" x14ac:dyDescent="0.25">
      <c r="A15" s="4" t="s">
        <v>30</v>
      </c>
      <c r="B15" s="4" t="s">
        <v>31</v>
      </c>
      <c r="C15" s="4" t="s">
        <v>14</v>
      </c>
      <c r="D15" s="5" t="s">
        <v>15</v>
      </c>
      <c r="E15" s="4" t="s">
        <v>32</v>
      </c>
      <c r="F15" s="5" t="s">
        <v>20</v>
      </c>
      <c r="G15" s="6">
        <v>43259</v>
      </c>
      <c r="H15" s="10">
        <v>134338.78</v>
      </c>
      <c r="I15" s="10">
        <v>134338.78</v>
      </c>
      <c r="J15" s="15">
        <f t="shared" si="0"/>
        <v>0</v>
      </c>
      <c r="K15" s="10">
        <v>127621.84</v>
      </c>
      <c r="L15" s="7">
        <v>43279</v>
      </c>
    </row>
    <row r="16" spans="1:12" ht="18.75" x14ac:dyDescent="0.3">
      <c r="H16" s="42">
        <f>SUM(H3:H15)</f>
        <v>3494820.77</v>
      </c>
      <c r="I16" s="42">
        <f>SUM(I3:I15)</f>
        <v>3464232.0599999996</v>
      </c>
      <c r="J16" s="43">
        <f>SUM(J3:J15)</f>
        <v>30588.71</v>
      </c>
      <c r="K16" s="42">
        <f>SUM(K3:K15)</f>
        <v>3230971.21</v>
      </c>
    </row>
    <row r="18" spans="2:5" ht="19.5" customHeight="1" x14ac:dyDescent="0.25">
      <c r="B18" s="31" t="s">
        <v>34</v>
      </c>
      <c r="C18" s="31"/>
      <c r="D18" s="32">
        <f>K4+K5+K6</f>
        <v>78454.720000000001</v>
      </c>
      <c r="E18" s="33">
        <f>J4+J5+J6</f>
        <v>13222.919999999998</v>
      </c>
    </row>
    <row r="19" spans="2:5" ht="19.5" customHeight="1" x14ac:dyDescent="0.25">
      <c r="B19" s="30" t="s">
        <v>35</v>
      </c>
      <c r="C19" s="29"/>
      <c r="D19" s="29">
        <f>I3</f>
        <v>63209.73</v>
      </c>
      <c r="E19" s="34">
        <f>J3</f>
        <v>17365.72</v>
      </c>
    </row>
    <row r="20" spans="2:5" x14ac:dyDescent="0.25">
      <c r="B20" s="36" t="s">
        <v>41</v>
      </c>
      <c r="C20" s="36"/>
      <c r="D20" s="37">
        <f>D18+D19</f>
        <v>141664.45000000001</v>
      </c>
    </row>
    <row r="21" spans="2:5" x14ac:dyDescent="0.25">
      <c r="D21" s="35"/>
    </row>
    <row r="22" spans="2:5" x14ac:dyDescent="0.25">
      <c r="D22" s="35"/>
    </row>
    <row r="23" spans="2:5" x14ac:dyDescent="0.25">
      <c r="B23" s="41" t="s">
        <v>36</v>
      </c>
      <c r="C23" s="44"/>
      <c r="D23" s="39">
        <f>2119.31+2774.3</f>
        <v>4893.6100000000006</v>
      </c>
    </row>
    <row r="24" spans="2:5" x14ac:dyDescent="0.25">
      <c r="B24" s="41" t="s">
        <v>37</v>
      </c>
      <c r="C24" s="44"/>
      <c r="D24" s="39">
        <v>6288.62</v>
      </c>
    </row>
    <row r="25" spans="2:5" x14ac:dyDescent="0.25">
      <c r="B25" s="41" t="s">
        <v>38</v>
      </c>
      <c r="C25" s="44"/>
      <c r="D25" s="39">
        <f>7126.62</f>
        <v>7126.62</v>
      </c>
    </row>
    <row r="26" spans="2:5" x14ac:dyDescent="0.25">
      <c r="B26" s="41" t="s">
        <v>39</v>
      </c>
      <c r="C26" s="44"/>
      <c r="D26" s="39">
        <f>11874.72+16066.24</f>
        <v>27940.959999999999</v>
      </c>
    </row>
    <row r="27" spans="2:5" x14ac:dyDescent="0.25">
      <c r="B27" s="41" t="s">
        <v>40</v>
      </c>
      <c r="C27" s="44"/>
      <c r="D27" s="39">
        <f>6807.04+30698.45</f>
        <v>37505.49</v>
      </c>
    </row>
    <row r="28" spans="2:5" x14ac:dyDescent="0.25">
      <c r="B28" s="38" t="s">
        <v>44</v>
      </c>
      <c r="C28" s="45"/>
      <c r="D28" s="40">
        <f>2195.45+16925.76+6276.67+32511.28</f>
        <v>57909.159999999996</v>
      </c>
    </row>
    <row r="29" spans="2:5" x14ac:dyDescent="0.25">
      <c r="B29" s="41" t="s">
        <v>43</v>
      </c>
      <c r="D29" s="39">
        <f>SUM(D23:D28)</f>
        <v>141664.46</v>
      </c>
    </row>
  </sheetData>
  <mergeCells count="1">
    <mergeCell ref="A1:L1"/>
  </mergeCells>
  <pageMargins left="0.7" right="0.2" top="0.75" bottom="0.2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Gogorova</cp:lastModifiedBy>
  <cp:lastPrinted>2020-06-19T09:46:27Z</cp:lastPrinted>
  <dcterms:created xsi:type="dcterms:W3CDTF">2020-06-15T12:05:40Z</dcterms:created>
  <dcterms:modified xsi:type="dcterms:W3CDTF">2020-06-19T11:26:19Z</dcterms:modified>
</cp:coreProperties>
</file>